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evelopment\ACADEMIC\2-Active\Fried_Spt Fin 4E - X001657\WR - E7405\Manuscript\06 - to ELD\"/>
    </mc:Choice>
  </mc:AlternateContent>
  <bookViews>
    <workbookView xWindow="0" yWindow="0" windowWidth="19200" windowHeight="10860" firstSheet="1" activeTab="1"/>
  </bookViews>
  <sheets>
    <sheet name="Sheet5" sheetId="6" r:id="rId1"/>
    <sheet name="Log_1" sheetId="1" r:id="rId2"/>
    <sheet name="Log_2" sheetId="5" r:id="rId3"/>
    <sheet name="Log_3" sheetId="4" r:id="rId4"/>
    <sheet name="Log_4" sheetId="3" r:id="rId5"/>
    <sheet name="Log_5" sheetId="2" r:id="rId6"/>
    <sheet name="Advanced_Log" sheetId="7" r:id="rId7"/>
  </sheets>
  <definedNames>
    <definedName name="_xlnm.Print_Area" localSheetId="2">Log_2!$A$1:$J$40</definedName>
  </definedNames>
  <calcPr calcId="162913" concurrentCalc="0"/>
</workbook>
</file>

<file path=xl/calcChain.xml><?xml version="1.0" encoding="utf-8"?>
<calcChain xmlns="http://schemas.openxmlformats.org/spreadsheetml/2006/main">
  <c r="F4" i="7" l="1"/>
  <c r="G4" i="7"/>
  <c r="G12" i="7"/>
  <c r="G20" i="7"/>
  <c r="G27" i="7"/>
  <c r="G34" i="7"/>
  <c r="G2" i="7"/>
  <c r="H2" i="7"/>
  <c r="G11" i="7"/>
  <c r="H11" i="7"/>
  <c r="G18" i="7"/>
  <c r="H18" i="7"/>
  <c r="F41" i="7"/>
  <c r="G3" i="7"/>
  <c r="I3" i="7"/>
  <c r="G6" i="7"/>
  <c r="I6" i="7"/>
  <c r="J6" i="7"/>
  <c r="G19" i="7"/>
  <c r="I19" i="7"/>
  <c r="J19" i="7"/>
  <c r="H27" i="7"/>
  <c r="G36" i="7"/>
  <c r="H36" i="7"/>
  <c r="G15" i="7"/>
  <c r="I15" i="7"/>
  <c r="J15" i="7"/>
  <c r="G30" i="7"/>
  <c r="I30" i="7"/>
  <c r="J30" i="7"/>
  <c r="G37" i="7"/>
  <c r="I37" i="7"/>
  <c r="J37" i="7"/>
  <c r="G26" i="7"/>
  <c r="G33" i="7"/>
  <c r="F47" i="7"/>
  <c r="G9" i="7"/>
  <c r="G16" i="7"/>
  <c r="G24" i="7"/>
  <c r="G31" i="7"/>
  <c r="G38" i="7"/>
  <c r="F51" i="7"/>
  <c r="G7" i="7"/>
  <c r="G14" i="7"/>
  <c r="G22" i="7"/>
  <c r="G29" i="7"/>
  <c r="G5" i="7"/>
  <c r="G13" i="7"/>
  <c r="G21" i="7"/>
  <c r="G28" i="7"/>
  <c r="G35" i="7"/>
  <c r="G23" i="7"/>
  <c r="G8" i="7"/>
  <c r="G2" i="2"/>
  <c r="H2" i="2"/>
  <c r="G10" i="2"/>
  <c r="H10" i="2"/>
  <c r="G18" i="2"/>
  <c r="H18" i="2"/>
  <c r="F27" i="2"/>
  <c r="G6" i="2"/>
  <c r="I6" i="2"/>
  <c r="J6" i="2"/>
  <c r="G14" i="2"/>
  <c r="I14" i="2"/>
  <c r="J14" i="2"/>
  <c r="G22" i="2"/>
  <c r="I22" i="2"/>
  <c r="G7" i="2"/>
  <c r="G15" i="2"/>
  <c r="G23" i="2"/>
  <c r="F37" i="2"/>
  <c r="G5" i="2"/>
  <c r="G13" i="2"/>
  <c r="G21" i="2"/>
  <c r="G4" i="2"/>
  <c r="G12" i="2"/>
  <c r="G20" i="2"/>
  <c r="G3" i="2"/>
  <c r="G11" i="2"/>
  <c r="G19" i="2"/>
  <c r="J22" i="2"/>
  <c r="F40" i="3"/>
  <c r="G7" i="3"/>
  <c r="G15" i="3"/>
  <c r="G23" i="3"/>
  <c r="F37" i="3"/>
  <c r="G5" i="3"/>
  <c r="G13" i="3"/>
  <c r="G21" i="3"/>
  <c r="G2" i="3"/>
  <c r="H2" i="3"/>
  <c r="G10" i="3"/>
  <c r="H10" i="3"/>
  <c r="G18" i="3"/>
  <c r="H18" i="3"/>
  <c r="F27" i="3"/>
  <c r="G4" i="3"/>
  <c r="G12" i="3"/>
  <c r="G20" i="3"/>
  <c r="G3" i="3"/>
  <c r="G11" i="3"/>
  <c r="G19" i="3"/>
  <c r="G22" i="3"/>
  <c r="I22" i="3"/>
  <c r="J22" i="3"/>
  <c r="G14" i="3"/>
  <c r="I14" i="3"/>
  <c r="J14" i="3"/>
  <c r="G6" i="3"/>
  <c r="I6" i="3"/>
  <c r="J6" i="3"/>
  <c r="F40" i="5"/>
  <c r="G7" i="5"/>
  <c r="G15" i="5"/>
  <c r="G23" i="5"/>
  <c r="F37" i="5"/>
  <c r="G5" i="5"/>
  <c r="G13" i="5"/>
  <c r="G21" i="5"/>
  <c r="F36" i="5"/>
  <c r="G4" i="5"/>
  <c r="G12" i="5"/>
  <c r="G20" i="5"/>
  <c r="F35" i="5"/>
  <c r="G3" i="5"/>
  <c r="G11" i="5"/>
  <c r="G19" i="5"/>
  <c r="G2" i="5"/>
  <c r="H2" i="5"/>
  <c r="G10" i="5"/>
  <c r="H10" i="5"/>
  <c r="G18" i="5"/>
  <c r="H18" i="5"/>
  <c r="G22" i="5"/>
  <c r="I22" i="5"/>
  <c r="G14" i="5"/>
  <c r="I14" i="5"/>
  <c r="J14" i="5"/>
  <c r="G6" i="5"/>
  <c r="I6" i="5"/>
  <c r="J6" i="5"/>
  <c r="F40" i="4"/>
  <c r="G7" i="4"/>
  <c r="G15" i="4"/>
  <c r="G23" i="4"/>
  <c r="F37" i="4"/>
  <c r="G5" i="4"/>
  <c r="G13" i="4"/>
  <c r="G21" i="4"/>
  <c r="F36" i="4"/>
  <c r="G4" i="4"/>
  <c r="G12" i="4"/>
  <c r="G20" i="4"/>
  <c r="G2" i="4"/>
  <c r="H2" i="4"/>
  <c r="G10" i="4"/>
  <c r="H10" i="4"/>
  <c r="G18" i="4"/>
  <c r="H18" i="4"/>
  <c r="F27" i="4"/>
  <c r="G3" i="4"/>
  <c r="G11" i="4"/>
  <c r="G19" i="4"/>
  <c r="G22" i="4"/>
  <c r="I22" i="4"/>
  <c r="J22" i="4"/>
  <c r="G14" i="4"/>
  <c r="I14" i="4"/>
  <c r="J14" i="4"/>
  <c r="G6" i="4"/>
  <c r="I6" i="4"/>
  <c r="J6" i="4"/>
  <c r="F40" i="1"/>
  <c r="G7" i="1"/>
  <c r="G15" i="1"/>
  <c r="G23" i="1"/>
  <c r="F37" i="1"/>
  <c r="G5" i="1"/>
  <c r="G13" i="1"/>
  <c r="G21" i="1"/>
  <c r="F36" i="1"/>
  <c r="G4" i="1"/>
  <c r="G12" i="1"/>
  <c r="G20" i="1"/>
  <c r="F35" i="1"/>
  <c r="G3" i="1"/>
  <c r="G11" i="1"/>
  <c r="G19" i="1"/>
  <c r="F34" i="1"/>
  <c r="G18" i="1"/>
  <c r="H18" i="1"/>
  <c r="G2" i="1"/>
  <c r="H2" i="1"/>
  <c r="G10" i="1"/>
  <c r="H10" i="1"/>
  <c r="G22" i="1"/>
  <c r="I22" i="1"/>
  <c r="J22" i="1"/>
  <c r="G14" i="1"/>
  <c r="I14" i="1"/>
  <c r="G6" i="1"/>
  <c r="I6" i="1"/>
  <c r="J6" i="1"/>
  <c r="F33" i="4"/>
  <c r="F28" i="4"/>
  <c r="F28" i="3"/>
  <c r="F29" i="3"/>
  <c r="F35" i="3"/>
  <c r="F27" i="1"/>
  <c r="F27" i="5"/>
  <c r="F28" i="5"/>
  <c r="F34" i="5"/>
  <c r="F34" i="3"/>
  <c r="F30" i="3"/>
  <c r="F33" i="3"/>
  <c r="F36" i="3"/>
  <c r="F28" i="2"/>
  <c r="F29" i="2"/>
  <c r="F30" i="2"/>
  <c r="F31" i="2"/>
  <c r="F40" i="2"/>
  <c r="F33" i="2"/>
  <c r="F42" i="7"/>
  <c r="F43" i="7"/>
  <c r="F49" i="7"/>
  <c r="F48" i="7"/>
  <c r="J14" i="1"/>
  <c r="J22" i="5"/>
  <c r="F44" i="7"/>
  <c r="F50" i="7"/>
  <c r="F45" i="7"/>
  <c r="F54" i="7"/>
  <c r="F33" i="1"/>
  <c r="F33" i="5"/>
  <c r="F35" i="2"/>
  <c r="F36" i="2"/>
  <c r="F34" i="2"/>
  <c r="F29" i="4"/>
  <c r="F35" i="4"/>
  <c r="F34" i="4"/>
</calcChain>
</file>

<file path=xl/sharedStrings.xml><?xml version="1.0" encoding="utf-8"?>
<sst xmlns="http://schemas.openxmlformats.org/spreadsheetml/2006/main" count="304" uniqueCount="59">
  <si>
    <t>Company Name</t>
  </si>
  <si>
    <t>Date</t>
  </si>
  <si>
    <t>$  share</t>
  </si>
  <si>
    <t>Value</t>
  </si>
  <si>
    <t>Buy</t>
  </si>
  <si>
    <t>Sell</t>
  </si>
  <si>
    <t>Cash reserves</t>
  </si>
  <si>
    <t>INIT</t>
  </si>
  <si>
    <t>Portfolio Value</t>
  </si>
  <si>
    <t>Return on Investment</t>
  </si>
  <si>
    <t>Sym-bol</t>
  </si>
  <si>
    <t>Profit/ Loss on Stock</t>
  </si>
  <si>
    <t>SOLD</t>
  </si>
  <si>
    <t>Status</t>
  </si>
  <si>
    <t>OWN</t>
  </si>
  <si>
    <t>BUY</t>
  </si>
  <si>
    <t>IN</t>
  </si>
  <si>
    <t>CASH</t>
  </si>
  <si>
    <t>OUT</t>
  </si>
  <si>
    <t>Electronic Arts</t>
  </si>
  <si>
    <t>ERTS</t>
  </si>
  <si>
    <t>BUD</t>
  </si>
  <si>
    <t>COKE</t>
  </si>
  <si>
    <t># of Shares</t>
  </si>
  <si>
    <t>Shares</t>
  </si>
  <si>
    <t>*Any time you have</t>
  </si>
  <si>
    <t>a sold row for a date,</t>
  </si>
  <si>
    <t>you must also have an</t>
  </si>
  <si>
    <t>own row for it - that way</t>
  </si>
  <si>
    <t>you will not be confused</t>
  </si>
  <si>
    <t>about what is still owned</t>
  </si>
  <si>
    <t>*Cash reserves should be equal to previous</t>
  </si>
  <si>
    <t>if no stocks were sold that week!</t>
  </si>
  <si>
    <t xml:space="preserve">*Note, no SOLD stocks appear in PV </t>
  </si>
  <si>
    <t xml:space="preserve">only OWN stocks.   </t>
  </si>
  <si>
    <t>**Note on this date (2/19)**</t>
  </si>
  <si>
    <t>the market substantially</t>
  </si>
  <si>
    <t>dropped; this person chose</t>
  </si>
  <si>
    <t>Since all stocks are sold on 4/1, PV</t>
  </si>
  <si>
    <t>to ride it out rather than selling</t>
  </si>
  <si>
    <t>equals $0 on this date as it has been sold</t>
  </si>
  <si>
    <t>Motorola</t>
  </si>
  <si>
    <t>MOT</t>
  </si>
  <si>
    <t>Home Depot</t>
  </si>
  <si>
    <t>HD</t>
  </si>
  <si>
    <t>USANA Health</t>
  </si>
  <si>
    <t>USNA</t>
  </si>
  <si>
    <t>Action Performance</t>
  </si>
  <si>
    <t>ACTN</t>
  </si>
  <si>
    <t>Sportsline USA</t>
  </si>
  <si>
    <t>SPLN</t>
  </si>
  <si>
    <t>*Since all stocks are sold on 4/1, PV</t>
  </si>
  <si>
    <t>Symbol</t>
  </si>
  <si>
    <t>Profit/Loss on Stock</t>
  </si>
  <si>
    <t>Cash Reserves</t>
  </si>
  <si>
    <t>Coca-Cola</t>
  </si>
  <si>
    <t>Anheuser-Busch</t>
  </si>
  <si>
    <t>$  Share</t>
  </si>
  <si>
    <r>
      <t xml:space="preserve">From G. Fried, T. DeSchriver, and M. Mondello, 2020, </t>
    </r>
    <r>
      <rPr>
        <i/>
        <sz val="9"/>
        <color indexed="23"/>
        <rFont val="Calibri"/>
        <family val="2"/>
      </rPr>
      <t>Sport Finance Web Resource, 4th ed.</t>
    </r>
    <r>
      <rPr>
        <sz val="9"/>
        <color indexed="23"/>
        <rFont val="Calibri"/>
        <family val="2"/>
      </rPr>
      <t xml:space="preserve"> (Champaign, IL: Human Kinetics).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</si>
</sst>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m/d"/>
  </numFmts>
  <fonts count="10" x14ac:knownFonts="1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9"/>
      <color rgb="FF808080"/>
      <name val="Calibri"/>
      <family val="2"/>
    </font>
    <font>
      <i/>
      <sz val="9"/>
      <color indexed="23"/>
      <name val="Calibri"/>
      <family val="2"/>
    </font>
    <font>
      <sz val="9"/>
      <color indexed="2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1" xfId="0" applyNumberFormat="1" applyFont="1" applyFill="1" applyBorder="1" applyAlignment="1" applyProtection="1">
      <protection locked="0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1" fillId="0" borderId="3" xfId="0" applyNumberFormat="1" applyFont="1" applyFill="1" applyBorder="1" applyAlignment="1" applyProtection="1">
      <alignment horizontal="center"/>
      <protection locked="0"/>
    </xf>
    <xf numFmtId="0" fontId="1" fillId="0" borderId="4" xfId="0" applyNumberFormat="1" applyFont="1" applyFill="1" applyBorder="1" applyAlignment="1" applyProtection="1">
      <alignment horizontal="center"/>
      <protection locked="0"/>
    </xf>
    <xf numFmtId="8" fontId="1" fillId="0" borderId="0" xfId="0" applyNumberFormat="1" applyFont="1" applyFill="1" applyBorder="1" applyAlignment="1" applyProtection="1">
      <alignment horizontal="center"/>
      <protection locked="0"/>
    </xf>
    <xf numFmtId="8" fontId="1" fillId="0" borderId="5" xfId="0" applyNumberFormat="1" applyFont="1" applyFill="1" applyBorder="1" applyAlignment="1" applyProtection="1">
      <alignment horizontal="center"/>
      <protection locked="0"/>
    </xf>
    <xf numFmtId="8" fontId="1" fillId="0" borderId="3" xfId="0" applyNumberFormat="1" applyFont="1" applyFill="1" applyBorder="1" applyAlignment="1" applyProtection="1">
      <alignment horizontal="center"/>
      <protection locked="0"/>
    </xf>
    <xf numFmtId="8" fontId="1" fillId="0" borderId="0" xfId="0" applyNumberFormat="1" applyFont="1" applyFill="1" applyBorder="1" applyAlignment="1" applyProtection="1">
      <alignment horizontal="left"/>
      <protection locked="0"/>
    </xf>
    <xf numFmtId="0" fontId="1" fillId="0" borderId="5" xfId="0" applyNumberFormat="1" applyFont="1" applyFill="1" applyBorder="1" applyAlignment="1" applyProtection="1">
      <protection locked="0"/>
    </xf>
    <xf numFmtId="0" fontId="1" fillId="0" borderId="5" xfId="0" applyNumberFormat="1" applyFont="1" applyFill="1" applyBorder="1" applyAlignment="1" applyProtection="1">
      <alignment horizontal="center"/>
      <protection locked="0"/>
    </xf>
    <xf numFmtId="164" fontId="1" fillId="0" borderId="5" xfId="0" applyNumberFormat="1" applyFont="1" applyFill="1" applyBorder="1" applyAlignment="1" applyProtection="1">
      <alignment horizontal="center"/>
      <protection locked="0"/>
    </xf>
    <xf numFmtId="0" fontId="5" fillId="0" borderId="5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NumberFormat="1" applyFont="1" applyFill="1" applyBorder="1" applyAlignment="1" applyProtection="1">
      <alignment horizontal="center"/>
      <protection locked="0"/>
    </xf>
    <xf numFmtId="0" fontId="2" fillId="2" borderId="5" xfId="0" applyNumberFormat="1" applyFont="1" applyFill="1" applyBorder="1" applyAlignment="1" applyProtection="1">
      <protection locked="0"/>
    </xf>
    <xf numFmtId="0" fontId="2" fillId="2" borderId="5" xfId="0" applyNumberFormat="1" applyFont="1" applyFill="1" applyBorder="1" applyAlignment="1" applyProtection="1">
      <alignment horizontal="center" wrapText="1"/>
      <protection locked="0"/>
    </xf>
    <xf numFmtId="0" fontId="2" fillId="2" borderId="5" xfId="0" applyNumberFormat="1" applyFont="1" applyFill="1" applyBorder="1" applyAlignment="1" applyProtection="1">
      <alignment horizontal="center"/>
      <protection locked="0"/>
    </xf>
    <xf numFmtId="164" fontId="1" fillId="0" borderId="7" xfId="0" applyNumberFormat="1" applyFont="1" applyFill="1" applyBorder="1" applyAlignment="1" applyProtection="1">
      <alignment horizontal="center"/>
      <protection locked="0"/>
    </xf>
    <xf numFmtId="164" fontId="1" fillId="0" borderId="8" xfId="0" applyNumberFormat="1" applyFont="1" applyFill="1" applyBorder="1" applyAlignment="1" applyProtection="1">
      <alignment horizontal="center"/>
      <protection locked="0"/>
    </xf>
    <xf numFmtId="164" fontId="1" fillId="0" borderId="0" xfId="0" applyNumberFormat="1" applyFont="1" applyFill="1" applyBorder="1" applyAlignment="1" applyProtection="1">
      <alignment horizontal="center"/>
      <protection locked="0"/>
    </xf>
    <xf numFmtId="0" fontId="6" fillId="0" borderId="1" xfId="0" applyNumberFormat="1" applyFont="1" applyFill="1" applyBorder="1" applyAlignment="1" applyProtection="1">
      <protection locked="0"/>
    </xf>
    <xf numFmtId="0" fontId="0" fillId="0" borderId="5" xfId="0" applyNumberFormat="1" applyFont="1" applyFill="1" applyBorder="1" applyAlignment="1" applyProtection="1">
      <protection locked="0"/>
    </xf>
    <xf numFmtId="0" fontId="0" fillId="0" borderId="1" xfId="0" applyNumberFormat="1" applyFont="1" applyFill="1" applyBorder="1" applyAlignment="1" applyProtection="1">
      <protection locked="0"/>
    </xf>
    <xf numFmtId="0" fontId="7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A37" zoomScaleNormal="100" workbookViewId="0">
      <selection activeCell="L48" sqref="L48"/>
    </sheetView>
  </sheetViews>
  <sheetFormatPr defaultColWidth="11.42578125" defaultRowHeight="12.75" x14ac:dyDescent="0.2"/>
  <cols>
    <col min="1" max="1" width="18.42578125" style="1" customWidth="1"/>
    <col min="2" max="2" width="6" style="3" customWidth="1"/>
    <col min="3" max="3" width="6.7109375" style="3" customWidth="1"/>
    <col min="4" max="4" width="8.42578125" style="3" customWidth="1"/>
    <col min="5" max="5" width="5.7109375" style="3" customWidth="1"/>
    <col min="6" max="6" width="11.7109375" style="3" customWidth="1"/>
    <col min="7" max="7" width="9.7109375" style="3" customWidth="1"/>
    <col min="8" max="8" width="9.85546875" style="3" customWidth="1"/>
    <col min="9" max="9" width="9.7109375" style="3" customWidth="1"/>
    <col min="10" max="10" width="10.28515625" style="3" customWidth="1"/>
  </cols>
  <sheetData>
    <row r="1" spans="1:10" s="2" customFormat="1" ht="38.25" x14ac:dyDescent="0.2">
      <c r="A1" s="17" t="s">
        <v>0</v>
      </c>
      <c r="B1" s="17" t="s">
        <v>10</v>
      </c>
      <c r="C1" s="17" t="s">
        <v>13</v>
      </c>
      <c r="D1" s="17" t="s">
        <v>23</v>
      </c>
      <c r="E1" s="17" t="s">
        <v>1</v>
      </c>
      <c r="F1" s="17" t="s">
        <v>2</v>
      </c>
      <c r="G1" s="17" t="s">
        <v>3</v>
      </c>
      <c r="H1" s="17" t="s">
        <v>4</v>
      </c>
      <c r="I1" s="17" t="s">
        <v>5</v>
      </c>
      <c r="J1" s="17" t="s">
        <v>11</v>
      </c>
    </row>
    <row r="2" spans="1:10" x14ac:dyDescent="0.2">
      <c r="A2" s="12" t="s">
        <v>19</v>
      </c>
      <c r="B2" s="13" t="s">
        <v>20</v>
      </c>
      <c r="C2" s="15" t="s">
        <v>14</v>
      </c>
      <c r="D2" s="13">
        <v>100</v>
      </c>
      <c r="E2" s="14">
        <v>37993</v>
      </c>
      <c r="F2" s="9">
        <v>15</v>
      </c>
      <c r="G2" s="9">
        <f t="shared" ref="G2:G7" si="0">(D2*F2)</f>
        <v>1500</v>
      </c>
      <c r="H2" s="9">
        <f>G2</f>
        <v>1500</v>
      </c>
      <c r="J2" s="6"/>
    </row>
    <row r="3" spans="1:10" x14ac:dyDescent="0.2">
      <c r="C3" s="15" t="s">
        <v>14</v>
      </c>
      <c r="D3" s="13">
        <v>100</v>
      </c>
      <c r="E3" s="14">
        <v>38015</v>
      </c>
      <c r="F3" s="9"/>
      <c r="G3" s="9">
        <f t="shared" si="0"/>
        <v>0</v>
      </c>
      <c r="H3" s="8"/>
      <c r="J3" s="6"/>
    </row>
    <row r="4" spans="1:10" x14ac:dyDescent="0.2">
      <c r="C4" s="15" t="s">
        <v>14</v>
      </c>
      <c r="D4" s="13">
        <v>100</v>
      </c>
      <c r="E4" s="14">
        <v>38036</v>
      </c>
      <c r="F4" s="9"/>
      <c r="G4" s="9">
        <f t="shared" si="0"/>
        <v>0</v>
      </c>
      <c r="H4" s="8"/>
      <c r="I4" s="8"/>
      <c r="J4" s="6"/>
    </row>
    <row r="5" spans="1:10" x14ac:dyDescent="0.2">
      <c r="C5" s="15" t="s">
        <v>14</v>
      </c>
      <c r="D5" s="13">
        <v>100</v>
      </c>
      <c r="E5" s="14">
        <v>38057</v>
      </c>
      <c r="F5" s="9"/>
      <c r="G5" s="9">
        <f t="shared" si="0"/>
        <v>0</v>
      </c>
      <c r="H5" s="8"/>
      <c r="I5" s="8"/>
      <c r="J5" s="6"/>
    </row>
    <row r="6" spans="1:10" x14ac:dyDescent="0.2">
      <c r="C6" s="15" t="s">
        <v>12</v>
      </c>
      <c r="D6" s="13">
        <v>100</v>
      </c>
      <c r="E6" s="14">
        <v>38078</v>
      </c>
      <c r="F6" s="9"/>
      <c r="G6" s="9">
        <f t="shared" si="0"/>
        <v>0</v>
      </c>
      <c r="H6" s="8"/>
      <c r="I6" s="9">
        <f>G6</f>
        <v>0</v>
      </c>
      <c r="J6" s="9">
        <f>I6-H2</f>
        <v>-1500</v>
      </c>
    </row>
    <row r="7" spans="1:10" x14ac:dyDescent="0.2">
      <c r="C7" s="15" t="s">
        <v>14</v>
      </c>
      <c r="D7" s="13">
        <v>0</v>
      </c>
      <c r="E7" s="14">
        <v>38078</v>
      </c>
      <c r="F7" s="9"/>
      <c r="G7" s="9">
        <f t="shared" si="0"/>
        <v>0</v>
      </c>
      <c r="H7" s="8"/>
      <c r="J7" s="10"/>
    </row>
    <row r="8" spans="1:10" x14ac:dyDescent="0.2">
      <c r="F8" s="8"/>
      <c r="G8" s="8"/>
      <c r="H8" s="8"/>
      <c r="I8" s="8"/>
      <c r="J8" s="10"/>
    </row>
    <row r="9" spans="1:10" x14ac:dyDescent="0.2">
      <c r="A9" s="4"/>
      <c r="F9" s="8"/>
      <c r="G9" s="8"/>
      <c r="H9" s="8"/>
      <c r="J9" s="6"/>
    </row>
    <row r="10" spans="1:10" x14ac:dyDescent="0.2">
      <c r="A10" s="26" t="s">
        <v>56</v>
      </c>
      <c r="B10" s="13" t="s">
        <v>21</v>
      </c>
      <c r="C10" s="15" t="s">
        <v>14</v>
      </c>
      <c r="D10" s="13">
        <v>70</v>
      </c>
      <c r="E10" s="14">
        <v>37993</v>
      </c>
      <c r="F10" s="9">
        <v>51.38</v>
      </c>
      <c r="G10" s="9">
        <f t="shared" ref="G10:G15" si="1">(D10*F10)</f>
        <v>3596.6000000000004</v>
      </c>
      <c r="H10" s="9">
        <f>G10</f>
        <v>3596.6000000000004</v>
      </c>
      <c r="J10" s="6"/>
    </row>
    <row r="11" spans="1:10" x14ac:dyDescent="0.2">
      <c r="A11" s="4"/>
      <c r="C11" s="15" t="s">
        <v>14</v>
      </c>
      <c r="D11" s="13">
        <v>70</v>
      </c>
      <c r="E11" s="14">
        <v>38015</v>
      </c>
      <c r="F11" s="9"/>
      <c r="G11" s="9">
        <f t="shared" si="1"/>
        <v>0</v>
      </c>
      <c r="H11" s="8"/>
      <c r="J11" s="6"/>
    </row>
    <row r="12" spans="1:10" x14ac:dyDescent="0.2">
      <c r="C12" s="15" t="s">
        <v>14</v>
      </c>
      <c r="D12" s="13">
        <v>70</v>
      </c>
      <c r="E12" s="14">
        <v>38036</v>
      </c>
      <c r="F12" s="9"/>
      <c r="G12" s="9">
        <f t="shared" si="1"/>
        <v>0</v>
      </c>
      <c r="H12" s="8"/>
      <c r="I12" s="8"/>
      <c r="J12" s="6"/>
    </row>
    <row r="13" spans="1:10" x14ac:dyDescent="0.2">
      <c r="A13" s="4"/>
      <c r="C13" s="15" t="s">
        <v>14</v>
      </c>
      <c r="D13" s="13">
        <v>70</v>
      </c>
      <c r="E13" s="14">
        <v>38057</v>
      </c>
      <c r="F13" s="9"/>
      <c r="G13" s="9">
        <f t="shared" si="1"/>
        <v>0</v>
      </c>
      <c r="H13" s="8"/>
      <c r="I13" s="8"/>
      <c r="J13" s="6"/>
    </row>
    <row r="14" spans="1:10" x14ac:dyDescent="0.2">
      <c r="A14" s="4"/>
      <c r="C14" s="15" t="s">
        <v>12</v>
      </c>
      <c r="D14" s="13">
        <v>70</v>
      </c>
      <c r="E14" s="14">
        <v>38078</v>
      </c>
      <c r="F14" s="9"/>
      <c r="G14" s="9">
        <f t="shared" si="1"/>
        <v>0</v>
      </c>
      <c r="H14" s="8"/>
      <c r="I14" s="9">
        <f>G14</f>
        <v>0</v>
      </c>
      <c r="J14" s="9">
        <f>I14-H10</f>
        <v>-3596.6000000000004</v>
      </c>
    </row>
    <row r="15" spans="1:10" x14ac:dyDescent="0.2">
      <c r="A15" s="4"/>
      <c r="C15" s="15" t="s">
        <v>14</v>
      </c>
      <c r="D15" s="13">
        <v>0</v>
      </c>
      <c r="E15" s="14">
        <v>38078</v>
      </c>
      <c r="F15" s="9"/>
      <c r="G15" s="9">
        <f t="shared" si="1"/>
        <v>0</v>
      </c>
      <c r="H15" s="8"/>
      <c r="I15" s="8"/>
      <c r="J15" s="10"/>
    </row>
    <row r="16" spans="1:10" x14ac:dyDescent="0.2">
      <c r="A16" s="4"/>
      <c r="F16" s="8"/>
      <c r="G16" s="8"/>
      <c r="H16" s="8"/>
      <c r="J16" s="6"/>
    </row>
    <row r="17" spans="1:10" x14ac:dyDescent="0.2">
      <c r="A17" s="4"/>
      <c r="F17" s="8"/>
      <c r="G17" s="8"/>
      <c r="H17" s="8"/>
      <c r="J17" s="6"/>
    </row>
    <row r="18" spans="1:10" x14ac:dyDescent="0.2">
      <c r="A18" s="26" t="s">
        <v>55</v>
      </c>
      <c r="B18" s="13" t="s">
        <v>22</v>
      </c>
      <c r="C18" s="15" t="s">
        <v>14</v>
      </c>
      <c r="D18" s="13">
        <v>150</v>
      </c>
      <c r="E18" s="14">
        <v>37993</v>
      </c>
      <c r="F18" s="9">
        <v>30.67</v>
      </c>
      <c r="G18" s="9">
        <f t="shared" ref="G18:G23" si="2">(D18*F18)</f>
        <v>4600.5</v>
      </c>
      <c r="H18" s="9">
        <f>G18</f>
        <v>4600.5</v>
      </c>
      <c r="J18" s="6"/>
    </row>
    <row r="19" spans="1:10" x14ac:dyDescent="0.2">
      <c r="A19" s="4"/>
      <c r="C19" s="15" t="s">
        <v>14</v>
      </c>
      <c r="D19" s="13">
        <v>150</v>
      </c>
      <c r="E19" s="14">
        <v>38015</v>
      </c>
      <c r="F19" s="9"/>
      <c r="G19" s="9">
        <f t="shared" si="2"/>
        <v>0</v>
      </c>
      <c r="H19" s="8"/>
      <c r="J19" s="6"/>
    </row>
    <row r="20" spans="1:10" x14ac:dyDescent="0.2">
      <c r="C20" s="15" t="s">
        <v>14</v>
      </c>
      <c r="D20" s="13">
        <v>150</v>
      </c>
      <c r="E20" s="14">
        <v>38036</v>
      </c>
      <c r="F20" s="9"/>
      <c r="G20" s="9">
        <f t="shared" si="2"/>
        <v>0</v>
      </c>
      <c r="H20" s="8"/>
      <c r="J20" s="6"/>
    </row>
    <row r="21" spans="1:10" x14ac:dyDescent="0.2">
      <c r="A21" s="4"/>
      <c r="C21" s="15" t="s">
        <v>14</v>
      </c>
      <c r="D21" s="13">
        <v>150</v>
      </c>
      <c r="E21" s="14">
        <v>38057</v>
      </c>
      <c r="F21" s="9"/>
      <c r="G21" s="9">
        <f t="shared" si="2"/>
        <v>0</v>
      </c>
      <c r="H21" s="8"/>
      <c r="I21" s="8"/>
      <c r="J21" s="6"/>
    </row>
    <row r="22" spans="1:10" x14ac:dyDescent="0.2">
      <c r="A22" s="4"/>
      <c r="C22" s="15" t="s">
        <v>12</v>
      </c>
      <c r="D22" s="13">
        <v>150</v>
      </c>
      <c r="E22" s="14">
        <v>38078</v>
      </c>
      <c r="F22" s="9"/>
      <c r="G22" s="9">
        <f t="shared" si="2"/>
        <v>0</v>
      </c>
      <c r="H22" s="8"/>
      <c r="I22" s="9">
        <f>G22</f>
        <v>0</v>
      </c>
      <c r="J22" s="9">
        <f>I22-H18</f>
        <v>-4600.5</v>
      </c>
    </row>
    <row r="23" spans="1:10" x14ac:dyDescent="0.2">
      <c r="A23" s="4"/>
      <c r="C23" s="15" t="s">
        <v>14</v>
      </c>
      <c r="D23" s="13">
        <v>0</v>
      </c>
      <c r="E23" s="14">
        <v>38078</v>
      </c>
      <c r="F23" s="9"/>
      <c r="G23" s="9">
        <f t="shared" si="2"/>
        <v>0</v>
      </c>
      <c r="H23" s="8"/>
      <c r="I23" s="8"/>
      <c r="J23" s="10"/>
    </row>
    <row r="24" spans="1:10" x14ac:dyDescent="0.2">
      <c r="A24" s="4"/>
      <c r="F24" s="8"/>
      <c r="G24" s="8"/>
      <c r="H24" s="8"/>
      <c r="J24" s="6"/>
    </row>
    <row r="25" spans="1:10" x14ac:dyDescent="0.2">
      <c r="A25" s="4"/>
      <c r="F25" s="8"/>
      <c r="G25" s="8"/>
      <c r="H25" s="8"/>
      <c r="J25" s="6"/>
    </row>
    <row r="26" spans="1:10" x14ac:dyDescent="0.2">
      <c r="A26" s="12" t="s">
        <v>6</v>
      </c>
      <c r="C26" s="16" t="s">
        <v>15</v>
      </c>
      <c r="D26" s="16" t="s">
        <v>16</v>
      </c>
      <c r="E26" s="13" t="s">
        <v>7</v>
      </c>
      <c r="F26" s="9">
        <v>10000</v>
      </c>
      <c r="G26" s="8"/>
      <c r="H26" s="8"/>
      <c r="J26" s="6"/>
    </row>
    <row r="27" spans="1:10" x14ac:dyDescent="0.2">
      <c r="A27" s="4"/>
      <c r="E27" s="14">
        <v>37993</v>
      </c>
      <c r="F27" s="9">
        <f>F26+(I2+I10+I18)-(H2+H10+H18)</f>
        <v>302.89999999999964</v>
      </c>
      <c r="G27" s="11"/>
      <c r="H27" s="8"/>
      <c r="J27" s="6"/>
    </row>
    <row r="28" spans="1:10" x14ac:dyDescent="0.2">
      <c r="A28" s="4"/>
      <c r="E28" s="14">
        <v>38015</v>
      </c>
      <c r="F28" s="9"/>
      <c r="H28" s="8"/>
      <c r="J28" s="6"/>
    </row>
    <row r="29" spans="1:10" x14ac:dyDescent="0.2">
      <c r="A29" s="4"/>
      <c r="E29" s="14">
        <v>38036</v>
      </c>
      <c r="F29" s="9"/>
      <c r="G29" s="8"/>
      <c r="H29" s="8"/>
      <c r="J29" s="6"/>
    </row>
    <row r="30" spans="1:10" x14ac:dyDescent="0.2">
      <c r="A30" s="4"/>
      <c r="E30" s="14">
        <v>38057</v>
      </c>
      <c r="F30" s="9"/>
      <c r="H30" s="8"/>
      <c r="J30" s="6"/>
    </row>
    <row r="31" spans="1:10" x14ac:dyDescent="0.2">
      <c r="A31" s="4"/>
      <c r="C31" s="16" t="s">
        <v>17</v>
      </c>
      <c r="D31" s="16" t="s">
        <v>18</v>
      </c>
      <c r="E31" s="14">
        <v>38078</v>
      </c>
      <c r="F31" s="9"/>
      <c r="G31" s="8"/>
      <c r="H31" s="8"/>
      <c r="J31" s="6"/>
    </row>
    <row r="32" spans="1:10" x14ac:dyDescent="0.2">
      <c r="A32" s="4"/>
      <c r="F32" s="8"/>
      <c r="G32" s="8"/>
      <c r="H32" s="8"/>
      <c r="J32" s="6"/>
    </row>
    <row r="33" spans="1:12" x14ac:dyDescent="0.2">
      <c r="A33" s="12" t="s">
        <v>8</v>
      </c>
      <c r="E33" s="14">
        <v>37993</v>
      </c>
      <c r="F33" s="9">
        <f>(G2+G10+G18+F27)</f>
        <v>10000</v>
      </c>
      <c r="H33" s="8"/>
      <c r="J33" s="6"/>
    </row>
    <row r="34" spans="1:12" x14ac:dyDescent="0.2">
      <c r="A34" s="4"/>
      <c r="E34" s="14">
        <v>38015</v>
      </c>
      <c r="F34" s="9">
        <f>(G3+G11+G19+F28)</f>
        <v>0</v>
      </c>
      <c r="G34" s="8"/>
      <c r="H34" s="8"/>
      <c r="J34" s="6"/>
    </row>
    <row r="35" spans="1:12" x14ac:dyDescent="0.2">
      <c r="A35" s="3"/>
      <c r="B35" s="8"/>
      <c r="E35" s="14">
        <v>38036</v>
      </c>
      <c r="F35" s="9">
        <f>(G4+G12+G20+F29)</f>
        <v>0</v>
      </c>
      <c r="G35" s="11"/>
      <c r="J35" s="6"/>
    </row>
    <row r="36" spans="1:12" x14ac:dyDescent="0.2">
      <c r="A36" s="8"/>
      <c r="B36" s="8"/>
      <c r="E36" s="14">
        <v>38057</v>
      </c>
      <c r="F36" s="9">
        <f>(G5+G13+G21+F30)</f>
        <v>0</v>
      </c>
      <c r="G36" s="11"/>
      <c r="J36" s="6"/>
    </row>
    <row r="37" spans="1:12" x14ac:dyDescent="0.2">
      <c r="A37" s="3"/>
      <c r="B37" s="8"/>
      <c r="E37" s="14">
        <v>38078</v>
      </c>
      <c r="F37" s="9">
        <f>(G7+G15+G23)</f>
        <v>0</v>
      </c>
      <c r="H37" s="8"/>
      <c r="J37" s="6"/>
    </row>
    <row r="38" spans="1:12" x14ac:dyDescent="0.2">
      <c r="A38" s="8"/>
      <c r="B38" s="8"/>
      <c r="G38" s="8"/>
      <c r="H38" s="8"/>
      <c r="J38" s="6"/>
    </row>
    <row r="39" spans="1:12" x14ac:dyDescent="0.2">
      <c r="A39" s="4"/>
      <c r="G39" s="11"/>
      <c r="H39" s="1"/>
      <c r="J39" s="6"/>
    </row>
    <row r="40" spans="1:12" x14ac:dyDescent="0.2">
      <c r="A40" s="12" t="s">
        <v>9</v>
      </c>
      <c r="B40" s="5"/>
      <c r="C40" s="5"/>
      <c r="D40" s="5"/>
      <c r="E40" s="5"/>
      <c r="F40" s="9">
        <f>F31-F26</f>
        <v>-10000</v>
      </c>
      <c r="G40" s="5"/>
      <c r="H40" s="5"/>
      <c r="I40" s="5"/>
      <c r="J40" s="7"/>
    </row>
    <row r="48" spans="1:12" ht="144" x14ac:dyDescent="0.2">
      <c r="L48" s="28" t="s">
        <v>58</v>
      </c>
    </row>
  </sheetData>
  <phoneticPr fontId="3" type="noConversion"/>
  <printOptions gridLines="1" gridLinesSet="0"/>
  <pageMargins left="1" right="1" top="1" bottom="1" header="0.5" footer="0.75"/>
  <pageSetup scale="87" orientation="portrait" r:id="rId1"/>
  <headerFooter alignWithMargins="0">
    <oddHeader>&amp;CStock Portfolio for (your name here)</oddHeader>
    <oddFooter>&amp;L&amp;C&amp;R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4" zoomScaleNormal="100" zoomScaleSheetLayoutView="100" workbookViewId="0">
      <selection activeCell="A18" sqref="A18"/>
    </sheetView>
  </sheetViews>
  <sheetFormatPr defaultColWidth="11.42578125" defaultRowHeight="12.75" x14ac:dyDescent="0.2"/>
  <cols>
    <col min="1" max="1" width="17.42578125" style="1" customWidth="1"/>
    <col min="2" max="2" width="8.28515625" style="3" customWidth="1"/>
    <col min="3" max="3" width="6.7109375" style="3" customWidth="1"/>
    <col min="4" max="4" width="8.42578125" style="3" customWidth="1"/>
    <col min="5" max="5" width="5.7109375" style="3" customWidth="1"/>
    <col min="6" max="6" width="12" style="3" customWidth="1"/>
    <col min="7" max="7" width="9.7109375" style="3" customWidth="1"/>
    <col min="8" max="8" width="9.85546875" style="3" customWidth="1"/>
    <col min="9" max="9" width="9.7109375" style="3" customWidth="1"/>
    <col min="10" max="10" width="10.85546875" style="3" customWidth="1"/>
  </cols>
  <sheetData>
    <row r="1" spans="1:10" s="2" customFormat="1" ht="25.5" x14ac:dyDescent="0.2">
      <c r="A1" s="17" t="s">
        <v>0</v>
      </c>
      <c r="B1" s="17" t="s">
        <v>52</v>
      </c>
      <c r="C1" s="17" t="s">
        <v>13</v>
      </c>
      <c r="D1" s="17" t="s">
        <v>24</v>
      </c>
      <c r="E1" s="17" t="s">
        <v>1</v>
      </c>
      <c r="F1" s="17" t="s">
        <v>57</v>
      </c>
      <c r="G1" s="17" t="s">
        <v>3</v>
      </c>
      <c r="H1" s="17" t="s">
        <v>4</v>
      </c>
      <c r="I1" s="17" t="s">
        <v>5</v>
      </c>
      <c r="J1" s="17" t="s">
        <v>53</v>
      </c>
    </row>
    <row r="2" spans="1:10" x14ac:dyDescent="0.2">
      <c r="A2" s="12" t="s">
        <v>19</v>
      </c>
      <c r="B2" s="13" t="s">
        <v>20</v>
      </c>
      <c r="C2" s="15" t="s">
        <v>14</v>
      </c>
      <c r="D2" s="13">
        <v>100</v>
      </c>
      <c r="E2" s="14">
        <v>37993</v>
      </c>
      <c r="F2" s="9">
        <v>15</v>
      </c>
      <c r="G2" s="9">
        <f t="shared" ref="G2:G7" si="0">(D2*F2)</f>
        <v>1500</v>
      </c>
      <c r="H2" s="9">
        <f>G2</f>
        <v>1500</v>
      </c>
      <c r="J2" s="6"/>
    </row>
    <row r="3" spans="1:10" x14ac:dyDescent="0.2">
      <c r="C3" s="15" t="s">
        <v>14</v>
      </c>
      <c r="D3" s="13">
        <v>100</v>
      </c>
      <c r="E3" s="14">
        <v>38015</v>
      </c>
      <c r="F3" s="9">
        <v>15.09</v>
      </c>
      <c r="G3" s="9">
        <f t="shared" si="0"/>
        <v>1509</v>
      </c>
      <c r="H3" s="8"/>
      <c r="J3" s="6"/>
    </row>
    <row r="4" spans="1:10" x14ac:dyDescent="0.2">
      <c r="C4" s="15" t="s">
        <v>14</v>
      </c>
      <c r="D4" s="13">
        <v>100</v>
      </c>
      <c r="E4" s="14">
        <v>38036</v>
      </c>
      <c r="F4" s="9"/>
      <c r="G4" s="9">
        <f t="shared" si="0"/>
        <v>0</v>
      </c>
      <c r="H4" s="8"/>
      <c r="I4" s="8"/>
      <c r="J4" s="6"/>
    </row>
    <row r="5" spans="1:10" x14ac:dyDescent="0.2">
      <c r="C5" s="15" t="s">
        <v>14</v>
      </c>
      <c r="D5" s="13">
        <v>100</v>
      </c>
      <c r="E5" s="14">
        <v>38057</v>
      </c>
      <c r="F5" s="9"/>
      <c r="G5" s="9">
        <f t="shared" si="0"/>
        <v>0</v>
      </c>
      <c r="H5" s="8"/>
      <c r="I5" s="8"/>
      <c r="J5" s="6"/>
    </row>
    <row r="6" spans="1:10" x14ac:dyDescent="0.2">
      <c r="C6" s="15" t="s">
        <v>12</v>
      </c>
      <c r="D6" s="13">
        <v>100</v>
      </c>
      <c r="E6" s="14">
        <v>38078</v>
      </c>
      <c r="F6" s="9"/>
      <c r="G6" s="9">
        <f t="shared" si="0"/>
        <v>0</v>
      </c>
      <c r="H6" s="8"/>
      <c r="I6" s="9">
        <f>G6</f>
        <v>0</v>
      </c>
      <c r="J6" s="9">
        <f>I6-H2</f>
        <v>-1500</v>
      </c>
    </row>
    <row r="7" spans="1:10" x14ac:dyDescent="0.2">
      <c r="C7" s="15" t="s">
        <v>14</v>
      </c>
      <c r="D7" s="13">
        <v>0</v>
      </c>
      <c r="E7" s="14">
        <v>38078</v>
      </c>
      <c r="F7" s="9"/>
      <c r="G7" s="9">
        <f t="shared" si="0"/>
        <v>0</v>
      </c>
      <c r="H7" s="8"/>
      <c r="J7" s="10"/>
    </row>
    <row r="8" spans="1:10" x14ac:dyDescent="0.2">
      <c r="F8" s="8"/>
      <c r="G8" s="8"/>
      <c r="H8" s="8"/>
      <c r="I8" s="8"/>
      <c r="J8" s="10"/>
    </row>
    <row r="9" spans="1:10" x14ac:dyDescent="0.2">
      <c r="A9" s="25"/>
      <c r="F9" s="8"/>
      <c r="G9" s="8"/>
      <c r="H9" s="8"/>
      <c r="J9" s="6"/>
    </row>
    <row r="10" spans="1:10" x14ac:dyDescent="0.2">
      <c r="A10" s="12" t="s">
        <v>56</v>
      </c>
      <c r="B10" s="13" t="s">
        <v>21</v>
      </c>
      <c r="C10" s="15" t="s">
        <v>14</v>
      </c>
      <c r="D10" s="13">
        <v>70</v>
      </c>
      <c r="E10" s="14">
        <v>37993</v>
      </c>
      <c r="F10" s="9">
        <v>51.38</v>
      </c>
      <c r="G10" s="9">
        <f t="shared" ref="G10:G15" si="1">(D10*F10)</f>
        <v>3596.6000000000004</v>
      </c>
      <c r="H10" s="9">
        <f>G10</f>
        <v>3596.6000000000004</v>
      </c>
      <c r="J10" s="6"/>
    </row>
    <row r="11" spans="1:10" x14ac:dyDescent="0.2">
      <c r="A11" s="4"/>
      <c r="C11" s="15" t="s">
        <v>14</v>
      </c>
      <c r="D11" s="13">
        <v>70</v>
      </c>
      <c r="E11" s="14">
        <v>38015</v>
      </c>
      <c r="F11" s="9">
        <v>52.51</v>
      </c>
      <c r="G11" s="9">
        <f t="shared" si="1"/>
        <v>3675.7</v>
      </c>
      <c r="H11" s="8"/>
      <c r="J11" s="6"/>
    </row>
    <row r="12" spans="1:10" x14ac:dyDescent="0.2">
      <c r="A12" s="4"/>
      <c r="C12" s="15" t="s">
        <v>14</v>
      </c>
      <c r="D12" s="13">
        <v>70</v>
      </c>
      <c r="E12" s="14">
        <v>38036</v>
      </c>
      <c r="F12" s="9"/>
      <c r="G12" s="9">
        <f t="shared" si="1"/>
        <v>0</v>
      </c>
      <c r="H12" s="8"/>
      <c r="I12" s="8"/>
      <c r="J12" s="6"/>
    </row>
    <row r="13" spans="1:10" x14ac:dyDescent="0.2">
      <c r="A13" s="4"/>
      <c r="C13" s="15" t="s">
        <v>14</v>
      </c>
      <c r="D13" s="13">
        <v>70</v>
      </c>
      <c r="E13" s="14">
        <v>38057</v>
      </c>
      <c r="F13" s="9"/>
      <c r="G13" s="9">
        <f t="shared" si="1"/>
        <v>0</v>
      </c>
      <c r="H13" s="8"/>
      <c r="I13" s="8"/>
      <c r="J13" s="6"/>
    </row>
    <row r="14" spans="1:10" x14ac:dyDescent="0.2">
      <c r="A14" s="4"/>
      <c r="C14" s="15" t="s">
        <v>12</v>
      </c>
      <c r="D14" s="13">
        <v>70</v>
      </c>
      <c r="E14" s="14">
        <v>38078</v>
      </c>
      <c r="F14" s="9"/>
      <c r="G14" s="9">
        <f t="shared" si="1"/>
        <v>0</v>
      </c>
      <c r="H14" s="8"/>
      <c r="I14" s="9">
        <f>G14</f>
        <v>0</v>
      </c>
      <c r="J14" s="9">
        <f>I14-H10</f>
        <v>-3596.6000000000004</v>
      </c>
    </row>
    <row r="15" spans="1:10" x14ac:dyDescent="0.2">
      <c r="A15" s="4"/>
      <c r="C15" s="15" t="s">
        <v>14</v>
      </c>
      <c r="D15" s="13">
        <v>0</v>
      </c>
      <c r="E15" s="14">
        <v>38078</v>
      </c>
      <c r="F15" s="9"/>
      <c r="G15" s="9">
        <f t="shared" si="1"/>
        <v>0</v>
      </c>
      <c r="H15" s="8"/>
      <c r="I15" s="8"/>
      <c r="J15" s="10"/>
    </row>
    <row r="16" spans="1:10" x14ac:dyDescent="0.2">
      <c r="A16" s="4"/>
      <c r="F16" s="8"/>
      <c r="G16" s="8"/>
      <c r="H16" s="8"/>
      <c r="J16" s="6"/>
    </row>
    <row r="17" spans="1:10" x14ac:dyDescent="0.2">
      <c r="A17" s="4"/>
      <c r="F17" s="8"/>
      <c r="G17" s="8"/>
      <c r="H17" s="8"/>
      <c r="J17" s="6"/>
    </row>
    <row r="18" spans="1:10" x14ac:dyDescent="0.2">
      <c r="A18" s="26" t="s">
        <v>55</v>
      </c>
      <c r="B18" s="13" t="s">
        <v>22</v>
      </c>
      <c r="C18" s="15" t="s">
        <v>14</v>
      </c>
      <c r="D18" s="13">
        <v>150</v>
      </c>
      <c r="E18" s="14">
        <v>37993</v>
      </c>
      <c r="F18" s="9">
        <v>30.67</v>
      </c>
      <c r="G18" s="9">
        <f t="shared" ref="G18:G23" si="2">(D18*F18)</f>
        <v>4600.5</v>
      </c>
      <c r="H18" s="9">
        <f>G18</f>
        <v>4600.5</v>
      </c>
      <c r="J18" s="6"/>
    </row>
    <row r="19" spans="1:10" x14ac:dyDescent="0.2">
      <c r="A19" s="4"/>
      <c r="C19" s="15" t="s">
        <v>14</v>
      </c>
      <c r="D19" s="13">
        <v>150</v>
      </c>
      <c r="E19" s="14">
        <v>38015</v>
      </c>
      <c r="F19" s="9">
        <v>30.05</v>
      </c>
      <c r="G19" s="9">
        <f t="shared" si="2"/>
        <v>4507.5</v>
      </c>
      <c r="H19" s="8"/>
      <c r="J19" s="6"/>
    </row>
    <row r="20" spans="1:10" x14ac:dyDescent="0.2">
      <c r="C20" s="15" t="s">
        <v>14</v>
      </c>
      <c r="D20" s="13">
        <v>150</v>
      </c>
      <c r="E20" s="14">
        <v>38036</v>
      </c>
      <c r="F20" s="9"/>
      <c r="G20" s="9">
        <f t="shared" si="2"/>
        <v>0</v>
      </c>
      <c r="H20" s="8"/>
      <c r="J20" s="6"/>
    </row>
    <row r="21" spans="1:10" x14ac:dyDescent="0.2">
      <c r="A21" s="4"/>
      <c r="C21" s="15" t="s">
        <v>14</v>
      </c>
      <c r="D21" s="13">
        <v>150</v>
      </c>
      <c r="E21" s="14">
        <v>38057</v>
      </c>
      <c r="F21" s="9"/>
      <c r="G21" s="9">
        <f t="shared" si="2"/>
        <v>0</v>
      </c>
      <c r="H21" s="8"/>
      <c r="I21" s="8"/>
      <c r="J21" s="6"/>
    </row>
    <row r="22" spans="1:10" x14ac:dyDescent="0.2">
      <c r="A22" s="4"/>
      <c r="C22" s="15" t="s">
        <v>12</v>
      </c>
      <c r="D22" s="13">
        <v>150</v>
      </c>
      <c r="E22" s="14">
        <v>38078</v>
      </c>
      <c r="F22" s="9"/>
      <c r="G22" s="9">
        <f t="shared" si="2"/>
        <v>0</v>
      </c>
      <c r="H22" s="8"/>
      <c r="I22" s="9">
        <f>G22</f>
        <v>0</v>
      </c>
      <c r="J22" s="9">
        <f>I22-H18</f>
        <v>-4600.5</v>
      </c>
    </row>
    <row r="23" spans="1:10" x14ac:dyDescent="0.2">
      <c r="A23" s="4"/>
      <c r="C23" s="15" t="s">
        <v>14</v>
      </c>
      <c r="D23" s="13">
        <v>0</v>
      </c>
      <c r="E23" s="14">
        <v>38078</v>
      </c>
      <c r="F23" s="9"/>
      <c r="G23" s="9">
        <f t="shared" si="2"/>
        <v>0</v>
      </c>
      <c r="H23" s="8"/>
      <c r="I23" s="8"/>
      <c r="J23" s="10"/>
    </row>
    <row r="24" spans="1:10" x14ac:dyDescent="0.2">
      <c r="A24" s="4"/>
      <c r="F24" s="8"/>
      <c r="G24" s="8"/>
      <c r="H24" s="8"/>
      <c r="J24" s="6"/>
    </row>
    <row r="25" spans="1:10" x14ac:dyDescent="0.2">
      <c r="A25" s="4"/>
      <c r="F25" s="8"/>
      <c r="G25" s="8"/>
      <c r="H25" s="8"/>
      <c r="J25" s="6"/>
    </row>
    <row r="26" spans="1:10" x14ac:dyDescent="0.2">
      <c r="A26" s="12" t="s">
        <v>54</v>
      </c>
      <c r="C26" s="16" t="s">
        <v>15</v>
      </c>
      <c r="D26" s="16" t="s">
        <v>16</v>
      </c>
      <c r="E26" s="13" t="s">
        <v>7</v>
      </c>
      <c r="F26" s="9">
        <v>10000</v>
      </c>
      <c r="G26" s="8"/>
      <c r="H26" s="8"/>
      <c r="J26" s="6"/>
    </row>
    <row r="27" spans="1:10" x14ac:dyDescent="0.2">
      <c r="A27" s="4"/>
      <c r="E27" s="14">
        <v>37993</v>
      </c>
      <c r="F27" s="9">
        <f>F26+(I2+I10+I18)-(H2+H10+H18)</f>
        <v>302.89999999999964</v>
      </c>
      <c r="G27" s="11"/>
      <c r="H27" s="8"/>
      <c r="J27" s="6"/>
    </row>
    <row r="28" spans="1:10" x14ac:dyDescent="0.2">
      <c r="A28" s="4"/>
      <c r="E28" s="14">
        <v>38015</v>
      </c>
      <c r="F28" s="9">
        <f>F27+(I3+I11+I19)-(H3+H11+H19)</f>
        <v>302.89999999999964</v>
      </c>
      <c r="G28" s="11"/>
      <c r="H28" s="8"/>
      <c r="J28" s="6"/>
    </row>
    <row r="29" spans="1:10" x14ac:dyDescent="0.2">
      <c r="A29" s="4"/>
      <c r="E29" s="14">
        <v>38036</v>
      </c>
      <c r="F29" s="9"/>
      <c r="G29" s="11"/>
      <c r="H29" s="8"/>
      <c r="J29" s="6"/>
    </row>
    <row r="30" spans="1:10" x14ac:dyDescent="0.2">
      <c r="A30" s="4"/>
      <c r="E30" s="14">
        <v>38057</v>
      </c>
      <c r="F30" s="9"/>
      <c r="H30" s="8"/>
      <c r="J30" s="6"/>
    </row>
    <row r="31" spans="1:10" x14ac:dyDescent="0.2">
      <c r="A31" s="4"/>
      <c r="C31" s="16" t="s">
        <v>17</v>
      </c>
      <c r="D31" s="16" t="s">
        <v>18</v>
      </c>
      <c r="E31" s="14">
        <v>38078</v>
      </c>
      <c r="F31" s="9"/>
      <c r="G31" s="8"/>
      <c r="H31" s="8"/>
      <c r="J31" s="6"/>
    </row>
    <row r="32" spans="1:10" x14ac:dyDescent="0.2">
      <c r="A32" s="4"/>
      <c r="F32" s="8"/>
      <c r="G32" s="8"/>
      <c r="H32" s="8"/>
      <c r="J32" s="6"/>
    </row>
    <row r="33" spans="1:10" x14ac:dyDescent="0.2">
      <c r="A33" s="12" t="s">
        <v>8</v>
      </c>
      <c r="E33" s="14">
        <v>37993</v>
      </c>
      <c r="F33" s="9">
        <f>(G2+G10+G18+F27)</f>
        <v>10000</v>
      </c>
      <c r="G33" s="11"/>
      <c r="H33" s="8"/>
      <c r="J33" s="6"/>
    </row>
    <row r="34" spans="1:10" x14ac:dyDescent="0.2">
      <c r="A34" s="4"/>
      <c r="E34" s="14">
        <v>38015</v>
      </c>
      <c r="F34" s="9">
        <f>(G3+G11+G19+F28)</f>
        <v>9995.1</v>
      </c>
      <c r="G34" s="11"/>
      <c r="H34" s="8"/>
      <c r="J34" s="6"/>
    </row>
    <row r="35" spans="1:10" x14ac:dyDescent="0.2">
      <c r="A35" s="4"/>
      <c r="E35" s="14">
        <v>38036</v>
      </c>
      <c r="F35" s="9">
        <f>(G4+G12+G20+F29)</f>
        <v>0</v>
      </c>
      <c r="G35" s="11"/>
      <c r="J35" s="6"/>
    </row>
    <row r="36" spans="1:10" x14ac:dyDescent="0.2">
      <c r="A36" s="4"/>
      <c r="E36" s="14">
        <v>38057</v>
      </c>
      <c r="F36" s="9">
        <f>(G5+G13+G21+F30)</f>
        <v>0</v>
      </c>
      <c r="G36" s="11"/>
      <c r="J36" s="6"/>
    </row>
    <row r="37" spans="1:10" x14ac:dyDescent="0.2">
      <c r="A37" s="4"/>
      <c r="E37" s="14">
        <v>38078</v>
      </c>
      <c r="F37" s="9">
        <f>(G7+G15+G23)</f>
        <v>0</v>
      </c>
      <c r="G37" s="11"/>
      <c r="J37" s="6"/>
    </row>
    <row r="38" spans="1:10" x14ac:dyDescent="0.2">
      <c r="A38" s="3"/>
      <c r="G38" s="11"/>
      <c r="H38" s="1"/>
      <c r="J38" s="6"/>
    </row>
    <row r="39" spans="1:10" x14ac:dyDescent="0.2">
      <c r="A39" s="4"/>
      <c r="G39" s="11"/>
      <c r="H39" s="1"/>
      <c r="J39" s="6"/>
    </row>
    <row r="40" spans="1:10" x14ac:dyDescent="0.2">
      <c r="A40" s="12" t="s">
        <v>9</v>
      </c>
      <c r="B40" s="5"/>
      <c r="C40" s="5"/>
      <c r="D40" s="5"/>
      <c r="E40" s="5"/>
      <c r="F40" s="9">
        <f>(F31-F26)</f>
        <v>-10000</v>
      </c>
      <c r="G40" s="5"/>
      <c r="H40" s="5"/>
      <c r="I40" s="5"/>
      <c r="J40" s="7"/>
    </row>
  </sheetData>
  <phoneticPr fontId="3" type="noConversion"/>
  <pageMargins left="0.75" right="0.75" top="1" bottom="1" header="0.5" footer="0.5"/>
  <pageSetup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activeCell="A18" sqref="A18"/>
    </sheetView>
  </sheetViews>
  <sheetFormatPr defaultColWidth="11.42578125" defaultRowHeight="12.75" x14ac:dyDescent="0.2"/>
  <cols>
    <col min="1" max="1" width="18.42578125" style="1" customWidth="1"/>
    <col min="2" max="2" width="6" style="3" customWidth="1"/>
    <col min="3" max="3" width="6.7109375" style="3" customWidth="1"/>
    <col min="4" max="4" width="8.42578125" style="3" customWidth="1"/>
    <col min="5" max="5" width="5.7109375" style="3" customWidth="1"/>
    <col min="6" max="6" width="11.7109375" style="3" customWidth="1"/>
    <col min="7" max="7" width="9.7109375" style="3" customWidth="1"/>
    <col min="8" max="8" width="9.85546875" style="3" customWidth="1"/>
    <col min="9" max="9" width="9.7109375" style="3" customWidth="1"/>
    <col min="10" max="10" width="10.5703125" style="3" customWidth="1"/>
  </cols>
  <sheetData>
    <row r="1" spans="1:10" s="2" customFormat="1" ht="38.25" x14ac:dyDescent="0.2">
      <c r="A1" s="17" t="s">
        <v>0</v>
      </c>
      <c r="B1" s="17" t="s">
        <v>10</v>
      </c>
      <c r="C1" s="17" t="s">
        <v>13</v>
      </c>
      <c r="D1" s="17" t="s">
        <v>24</v>
      </c>
      <c r="E1" s="17" t="s">
        <v>1</v>
      </c>
      <c r="F1" s="17" t="s">
        <v>2</v>
      </c>
      <c r="G1" s="17" t="s">
        <v>3</v>
      </c>
      <c r="H1" s="17" t="s">
        <v>4</v>
      </c>
      <c r="I1" s="17" t="s">
        <v>5</v>
      </c>
      <c r="J1" s="17" t="s">
        <v>11</v>
      </c>
    </row>
    <row r="2" spans="1:10" x14ac:dyDescent="0.2">
      <c r="A2" s="12" t="s">
        <v>19</v>
      </c>
      <c r="B2" s="13" t="s">
        <v>20</v>
      </c>
      <c r="C2" s="15" t="s">
        <v>14</v>
      </c>
      <c r="D2" s="13">
        <v>100</v>
      </c>
      <c r="E2" s="14">
        <v>37993</v>
      </c>
      <c r="F2" s="9">
        <v>15</v>
      </c>
      <c r="G2" s="9">
        <f t="shared" ref="G2:G7" si="0">(D2*F2)</f>
        <v>1500</v>
      </c>
      <c r="H2" s="9">
        <f>G2</f>
        <v>1500</v>
      </c>
      <c r="J2" s="6"/>
    </row>
    <row r="3" spans="1:10" x14ac:dyDescent="0.2">
      <c r="C3" s="15" t="s">
        <v>14</v>
      </c>
      <c r="D3" s="13">
        <v>100</v>
      </c>
      <c r="E3" s="14">
        <v>38015</v>
      </c>
      <c r="F3" s="9">
        <v>15.09</v>
      </c>
      <c r="G3" s="9">
        <f t="shared" si="0"/>
        <v>1509</v>
      </c>
      <c r="H3" s="8"/>
      <c r="J3" s="6"/>
    </row>
    <row r="4" spans="1:10" x14ac:dyDescent="0.2">
      <c r="C4" s="15" t="s">
        <v>14</v>
      </c>
      <c r="D4" s="13">
        <v>100</v>
      </c>
      <c r="E4" s="14">
        <v>38036</v>
      </c>
      <c r="F4" s="9">
        <v>12.71</v>
      </c>
      <c r="G4" s="9">
        <f t="shared" si="0"/>
        <v>1271</v>
      </c>
      <c r="H4" s="8"/>
      <c r="I4" s="8"/>
      <c r="J4" s="6"/>
    </row>
    <row r="5" spans="1:10" x14ac:dyDescent="0.2">
      <c r="C5" s="15" t="s">
        <v>14</v>
      </c>
      <c r="D5" s="13">
        <v>100</v>
      </c>
      <c r="E5" s="14">
        <v>38057</v>
      </c>
      <c r="F5" s="9"/>
      <c r="G5" s="9">
        <f t="shared" si="0"/>
        <v>0</v>
      </c>
      <c r="H5" s="8"/>
      <c r="I5" s="8"/>
      <c r="J5" s="6"/>
    </row>
    <row r="6" spans="1:10" x14ac:dyDescent="0.2">
      <c r="C6" s="15" t="s">
        <v>12</v>
      </c>
      <c r="D6" s="13">
        <v>100</v>
      </c>
      <c r="E6" s="14">
        <v>38078</v>
      </c>
      <c r="F6" s="9"/>
      <c r="G6" s="9">
        <f t="shared" si="0"/>
        <v>0</v>
      </c>
      <c r="H6" s="8"/>
      <c r="I6" s="9">
        <f>G6</f>
        <v>0</v>
      </c>
      <c r="J6" s="9">
        <f>I6-H2</f>
        <v>-1500</v>
      </c>
    </row>
    <row r="7" spans="1:10" x14ac:dyDescent="0.2">
      <c r="C7" s="15" t="s">
        <v>14</v>
      </c>
      <c r="D7" s="13">
        <v>0</v>
      </c>
      <c r="E7" s="14">
        <v>38078</v>
      </c>
      <c r="F7" s="9"/>
      <c r="G7" s="9">
        <f t="shared" si="0"/>
        <v>0</v>
      </c>
      <c r="H7" s="8"/>
      <c r="J7" s="10"/>
    </row>
    <row r="8" spans="1:10" x14ac:dyDescent="0.2">
      <c r="F8" s="8"/>
      <c r="G8" s="8"/>
      <c r="H8" s="8"/>
      <c r="I8" s="8"/>
      <c r="J8" s="10"/>
    </row>
    <row r="9" spans="1:10" x14ac:dyDescent="0.2">
      <c r="A9" s="4"/>
      <c r="F9" s="8"/>
      <c r="G9" s="8"/>
      <c r="H9" s="8"/>
      <c r="J9" s="6"/>
    </row>
    <row r="10" spans="1:10" x14ac:dyDescent="0.2">
      <c r="A10" s="26" t="s">
        <v>56</v>
      </c>
      <c r="B10" s="13" t="s">
        <v>21</v>
      </c>
      <c r="C10" s="15" t="s">
        <v>14</v>
      </c>
      <c r="D10" s="13">
        <v>70</v>
      </c>
      <c r="E10" s="14">
        <v>37993</v>
      </c>
      <c r="F10" s="9">
        <v>51.38</v>
      </c>
      <c r="G10" s="9">
        <f t="shared" ref="G10:G15" si="1">(D10*F10)</f>
        <v>3596.6000000000004</v>
      </c>
      <c r="H10" s="9">
        <f>G10</f>
        <v>3596.6000000000004</v>
      </c>
      <c r="J10" s="6"/>
    </row>
    <row r="11" spans="1:10" x14ac:dyDescent="0.2">
      <c r="A11" s="4"/>
      <c r="C11" s="15" t="s">
        <v>14</v>
      </c>
      <c r="D11" s="13">
        <v>70</v>
      </c>
      <c r="E11" s="14">
        <v>38015</v>
      </c>
      <c r="F11" s="9">
        <v>52.51</v>
      </c>
      <c r="G11" s="9">
        <f t="shared" si="1"/>
        <v>3675.7</v>
      </c>
      <c r="H11" s="8"/>
      <c r="J11" s="6"/>
    </row>
    <row r="12" spans="1:10" x14ac:dyDescent="0.2">
      <c r="A12" s="4"/>
      <c r="C12" s="15" t="s">
        <v>14</v>
      </c>
      <c r="D12" s="13">
        <v>70</v>
      </c>
      <c r="E12" s="14">
        <v>38036</v>
      </c>
      <c r="F12" s="9">
        <v>48.99</v>
      </c>
      <c r="G12" s="9">
        <f t="shared" si="1"/>
        <v>3429.3</v>
      </c>
      <c r="H12" s="8"/>
      <c r="I12" s="8"/>
      <c r="J12" s="6"/>
    </row>
    <row r="13" spans="1:10" x14ac:dyDescent="0.2">
      <c r="A13" s="4"/>
      <c r="C13" s="15" t="s">
        <v>14</v>
      </c>
      <c r="D13" s="13">
        <v>70</v>
      </c>
      <c r="E13" s="14">
        <v>38057</v>
      </c>
      <c r="F13" s="9"/>
      <c r="G13" s="9">
        <f t="shared" si="1"/>
        <v>0</v>
      </c>
      <c r="H13" s="8"/>
      <c r="I13" s="8"/>
      <c r="J13" s="6"/>
    </row>
    <row r="14" spans="1:10" x14ac:dyDescent="0.2">
      <c r="A14" s="4"/>
      <c r="C14" s="15" t="s">
        <v>12</v>
      </c>
      <c r="D14" s="13">
        <v>70</v>
      </c>
      <c r="E14" s="14">
        <v>38078</v>
      </c>
      <c r="F14" s="9"/>
      <c r="G14" s="9">
        <f t="shared" si="1"/>
        <v>0</v>
      </c>
      <c r="H14" s="8"/>
      <c r="I14" s="9">
        <f>G14</f>
        <v>0</v>
      </c>
      <c r="J14" s="9">
        <f>I14-H10</f>
        <v>-3596.6000000000004</v>
      </c>
    </row>
    <row r="15" spans="1:10" x14ac:dyDescent="0.2">
      <c r="A15" s="4"/>
      <c r="C15" s="15" t="s">
        <v>14</v>
      </c>
      <c r="D15" s="13">
        <v>0</v>
      </c>
      <c r="E15" s="14">
        <v>38078</v>
      </c>
      <c r="F15" s="9"/>
      <c r="G15" s="9">
        <f t="shared" si="1"/>
        <v>0</v>
      </c>
      <c r="H15" s="8"/>
      <c r="I15" s="8"/>
      <c r="J15" s="10"/>
    </row>
    <row r="16" spans="1:10" x14ac:dyDescent="0.2">
      <c r="A16" s="4"/>
      <c r="F16" s="8"/>
      <c r="G16" s="8"/>
      <c r="H16" s="8"/>
      <c r="J16" s="6"/>
    </row>
    <row r="17" spans="1:10" x14ac:dyDescent="0.2">
      <c r="A17" s="4"/>
      <c r="F17" s="8"/>
      <c r="G17" s="8"/>
      <c r="H17" s="8"/>
      <c r="J17" s="6"/>
    </row>
    <row r="18" spans="1:10" x14ac:dyDescent="0.2">
      <c r="A18" s="26" t="s">
        <v>55</v>
      </c>
      <c r="B18" s="13" t="s">
        <v>22</v>
      </c>
      <c r="C18" s="15" t="s">
        <v>14</v>
      </c>
      <c r="D18" s="13">
        <v>150</v>
      </c>
      <c r="E18" s="14">
        <v>37993</v>
      </c>
      <c r="F18" s="9">
        <v>30.67</v>
      </c>
      <c r="G18" s="9">
        <f t="shared" ref="G18:G23" si="2">(D18*F18)</f>
        <v>4600.5</v>
      </c>
      <c r="H18" s="9">
        <f>G18</f>
        <v>4600.5</v>
      </c>
      <c r="J18" s="6"/>
    </row>
    <row r="19" spans="1:10" x14ac:dyDescent="0.2">
      <c r="A19" s="4"/>
      <c r="C19" s="15" t="s">
        <v>14</v>
      </c>
      <c r="D19" s="13">
        <v>150</v>
      </c>
      <c r="E19" s="14">
        <v>38015</v>
      </c>
      <c r="F19" s="9">
        <v>30.05</v>
      </c>
      <c r="G19" s="9">
        <f t="shared" si="2"/>
        <v>4507.5</v>
      </c>
      <c r="H19" s="8"/>
      <c r="J19" s="6"/>
    </row>
    <row r="20" spans="1:10" x14ac:dyDescent="0.2">
      <c r="C20" s="15" t="s">
        <v>14</v>
      </c>
      <c r="D20" s="13">
        <v>150</v>
      </c>
      <c r="E20" s="14">
        <v>38036</v>
      </c>
      <c r="F20" s="9">
        <v>29.33</v>
      </c>
      <c r="G20" s="9">
        <f t="shared" si="2"/>
        <v>4399.5</v>
      </c>
      <c r="H20" s="8"/>
      <c r="J20" s="6"/>
    </row>
    <row r="21" spans="1:10" x14ac:dyDescent="0.2">
      <c r="A21" s="4"/>
      <c r="C21" s="15" t="s">
        <v>14</v>
      </c>
      <c r="D21" s="13">
        <v>150</v>
      </c>
      <c r="E21" s="14">
        <v>38057</v>
      </c>
      <c r="F21" s="9"/>
      <c r="G21" s="9">
        <f t="shared" si="2"/>
        <v>0</v>
      </c>
      <c r="H21" s="8"/>
      <c r="I21" s="8"/>
      <c r="J21" s="6"/>
    </row>
    <row r="22" spans="1:10" x14ac:dyDescent="0.2">
      <c r="A22" s="4"/>
      <c r="C22" s="15" t="s">
        <v>12</v>
      </c>
      <c r="D22" s="13">
        <v>150</v>
      </c>
      <c r="E22" s="14">
        <v>38078</v>
      </c>
      <c r="F22" s="9"/>
      <c r="G22" s="9">
        <f t="shared" si="2"/>
        <v>0</v>
      </c>
      <c r="H22" s="8"/>
      <c r="I22" s="9">
        <f>G22</f>
        <v>0</v>
      </c>
      <c r="J22" s="9">
        <f>I22-H18</f>
        <v>-4600.5</v>
      </c>
    </row>
    <row r="23" spans="1:10" x14ac:dyDescent="0.2">
      <c r="A23" s="4"/>
      <c r="C23" s="15" t="s">
        <v>14</v>
      </c>
      <c r="D23" s="13">
        <v>0</v>
      </c>
      <c r="E23" s="14">
        <v>38078</v>
      </c>
      <c r="F23" s="9"/>
      <c r="G23" s="9">
        <f t="shared" si="2"/>
        <v>0</v>
      </c>
      <c r="H23" s="8"/>
      <c r="I23" s="8"/>
      <c r="J23" s="10"/>
    </row>
    <row r="24" spans="1:10" x14ac:dyDescent="0.2">
      <c r="A24" s="4"/>
      <c r="F24" s="8"/>
      <c r="G24" s="8"/>
      <c r="H24" s="8"/>
      <c r="J24" s="6"/>
    </row>
    <row r="25" spans="1:10" x14ac:dyDescent="0.2">
      <c r="A25" s="4"/>
      <c r="F25" s="8"/>
      <c r="G25" s="8"/>
      <c r="H25" s="8"/>
      <c r="J25" s="6"/>
    </row>
    <row r="26" spans="1:10" x14ac:dyDescent="0.2">
      <c r="A26" s="12" t="s">
        <v>6</v>
      </c>
      <c r="C26" s="16" t="s">
        <v>15</v>
      </c>
      <c r="D26" s="16" t="s">
        <v>16</v>
      </c>
      <c r="E26" s="13" t="s">
        <v>7</v>
      </c>
      <c r="F26" s="9">
        <v>10000</v>
      </c>
      <c r="G26" s="8"/>
      <c r="H26" s="8"/>
      <c r="J26" s="6"/>
    </row>
    <row r="27" spans="1:10" x14ac:dyDescent="0.2">
      <c r="A27" s="4"/>
      <c r="E27" s="14">
        <v>37993</v>
      </c>
      <c r="F27" s="9">
        <f>F26+(I2+I10+I18)-(H2+H10+H18)</f>
        <v>302.89999999999964</v>
      </c>
      <c r="G27" s="11"/>
      <c r="H27" s="8"/>
      <c r="J27" s="6"/>
    </row>
    <row r="28" spans="1:10" x14ac:dyDescent="0.2">
      <c r="A28" s="4"/>
      <c r="E28" s="14">
        <v>38015</v>
      </c>
      <c r="F28" s="9">
        <f>F27+(I3+I11+I19)-(H3+H11+H19)</f>
        <v>302.89999999999964</v>
      </c>
      <c r="G28" s="11"/>
      <c r="H28" s="8"/>
      <c r="J28" s="6"/>
    </row>
    <row r="29" spans="1:10" x14ac:dyDescent="0.2">
      <c r="A29" s="4"/>
      <c r="E29" s="14">
        <v>38036</v>
      </c>
      <c r="F29" s="9">
        <f>F28+(I4+I12+I20)-(H4+H12+H20)</f>
        <v>302.89999999999964</v>
      </c>
      <c r="G29" s="11"/>
      <c r="H29" s="8"/>
      <c r="J29" s="6"/>
    </row>
    <row r="30" spans="1:10" x14ac:dyDescent="0.2">
      <c r="A30" s="4"/>
      <c r="E30" s="14">
        <v>38057</v>
      </c>
      <c r="F30" s="9"/>
      <c r="H30" s="8"/>
      <c r="J30" s="6"/>
    </row>
    <row r="31" spans="1:10" x14ac:dyDescent="0.2">
      <c r="A31" s="4"/>
      <c r="C31" s="16" t="s">
        <v>17</v>
      </c>
      <c r="D31" s="16" t="s">
        <v>18</v>
      </c>
      <c r="E31" s="14">
        <v>38078</v>
      </c>
      <c r="F31" s="9"/>
      <c r="G31" s="8"/>
      <c r="H31" s="8"/>
      <c r="J31" s="6"/>
    </row>
    <row r="32" spans="1:10" x14ac:dyDescent="0.2">
      <c r="A32" s="4"/>
      <c r="F32" s="8"/>
      <c r="G32" s="8"/>
      <c r="H32" s="8"/>
      <c r="J32" s="6"/>
    </row>
    <row r="33" spans="1:10" x14ac:dyDescent="0.2">
      <c r="A33" s="12" t="s">
        <v>8</v>
      </c>
      <c r="E33" s="14">
        <v>37993</v>
      </c>
      <c r="F33" s="9">
        <f>(G2+G10+G18+F27)</f>
        <v>10000</v>
      </c>
      <c r="G33" s="11"/>
      <c r="H33" s="8"/>
      <c r="J33" s="6"/>
    </row>
    <row r="34" spans="1:10" x14ac:dyDescent="0.2">
      <c r="A34" s="4"/>
      <c r="E34" s="14">
        <v>38015</v>
      </c>
      <c r="F34" s="9">
        <f>(G3+G11+G19+F28)</f>
        <v>9995.1</v>
      </c>
      <c r="G34" s="11"/>
      <c r="H34" s="8"/>
      <c r="J34" s="6"/>
    </row>
    <row r="35" spans="1:10" x14ac:dyDescent="0.2">
      <c r="A35" s="4"/>
      <c r="E35" s="14">
        <v>38036</v>
      </c>
      <c r="F35" s="9">
        <f>(G4+G12+G20+F29)</f>
        <v>9402.6999999999989</v>
      </c>
      <c r="G35" s="11"/>
      <c r="J35" s="6"/>
    </row>
    <row r="36" spans="1:10" x14ac:dyDescent="0.2">
      <c r="A36" s="4"/>
      <c r="E36" s="14">
        <v>38057</v>
      </c>
      <c r="F36" s="9">
        <f>(G5+G13+G21+F30)</f>
        <v>0</v>
      </c>
      <c r="G36" s="11"/>
      <c r="J36" s="6"/>
    </row>
    <row r="37" spans="1:10" x14ac:dyDescent="0.2">
      <c r="A37" s="4"/>
      <c r="E37" s="14">
        <v>38078</v>
      </c>
      <c r="F37" s="9">
        <f>(G7+G15+G23)</f>
        <v>0</v>
      </c>
      <c r="G37" s="11"/>
      <c r="J37" s="6"/>
    </row>
    <row r="38" spans="1:10" x14ac:dyDescent="0.2">
      <c r="A38" s="3"/>
      <c r="G38" s="11"/>
      <c r="H38" s="1"/>
      <c r="J38" s="6"/>
    </row>
    <row r="39" spans="1:10" x14ac:dyDescent="0.2">
      <c r="A39" s="4"/>
      <c r="G39" s="11"/>
      <c r="H39" s="1"/>
      <c r="J39" s="6"/>
    </row>
    <row r="40" spans="1:10" x14ac:dyDescent="0.2">
      <c r="A40" s="12" t="s">
        <v>9</v>
      </c>
      <c r="B40" s="5"/>
      <c r="C40" s="5"/>
      <c r="D40" s="5"/>
      <c r="E40" s="5"/>
      <c r="F40" s="9">
        <f>(F31-F26)</f>
        <v>-10000</v>
      </c>
      <c r="G40" s="5"/>
      <c r="H40" s="5"/>
      <c r="I40" s="5"/>
      <c r="J40" s="7"/>
    </row>
  </sheetData>
  <phoneticPr fontId="3" type="noConversion"/>
  <pageMargins left="0.75" right="0.75" top="1" bottom="1" header="0.5" footer="0.5"/>
  <pageSetup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9" zoomScaleNormal="100" workbookViewId="0">
      <selection activeCell="A18" sqref="A18"/>
    </sheetView>
  </sheetViews>
  <sheetFormatPr defaultColWidth="11.42578125" defaultRowHeight="12.75" x14ac:dyDescent="0.2"/>
  <cols>
    <col min="1" max="1" width="18.42578125" style="1" customWidth="1"/>
    <col min="2" max="2" width="6" style="3" customWidth="1"/>
    <col min="3" max="3" width="6.7109375" style="3" customWidth="1"/>
    <col min="4" max="4" width="8.42578125" style="3" customWidth="1"/>
    <col min="5" max="5" width="5.7109375" style="3" customWidth="1"/>
    <col min="6" max="6" width="12" style="3" customWidth="1"/>
    <col min="7" max="7" width="9.7109375" style="3" customWidth="1"/>
    <col min="8" max="8" width="9.85546875" style="3" customWidth="1"/>
    <col min="9" max="9" width="9.7109375" style="3" customWidth="1"/>
    <col min="10" max="10" width="10.5703125" style="3" customWidth="1"/>
  </cols>
  <sheetData>
    <row r="1" spans="1:10" s="2" customFormat="1" ht="38.25" x14ac:dyDescent="0.2">
      <c r="A1" s="17" t="s">
        <v>0</v>
      </c>
      <c r="B1" s="17" t="s">
        <v>10</v>
      </c>
      <c r="C1" s="17" t="s">
        <v>13</v>
      </c>
      <c r="D1" s="17" t="s">
        <v>24</v>
      </c>
      <c r="E1" s="17" t="s">
        <v>1</v>
      </c>
      <c r="F1" s="17" t="s">
        <v>2</v>
      </c>
      <c r="G1" s="17" t="s">
        <v>3</v>
      </c>
      <c r="H1" s="17" t="s">
        <v>4</v>
      </c>
      <c r="I1" s="17" t="s">
        <v>5</v>
      </c>
      <c r="J1" s="17" t="s">
        <v>11</v>
      </c>
    </row>
    <row r="2" spans="1:10" x14ac:dyDescent="0.2">
      <c r="A2" s="12" t="s">
        <v>19</v>
      </c>
      <c r="B2" s="13" t="s">
        <v>20</v>
      </c>
      <c r="C2" s="15" t="s">
        <v>14</v>
      </c>
      <c r="D2" s="13">
        <v>100</v>
      </c>
      <c r="E2" s="14">
        <v>37993</v>
      </c>
      <c r="F2" s="9">
        <v>15</v>
      </c>
      <c r="G2" s="9">
        <f t="shared" ref="G2:G7" si="0">(D2*F2)</f>
        <v>1500</v>
      </c>
      <c r="H2" s="9">
        <f>G2</f>
        <v>1500</v>
      </c>
      <c r="J2" s="6"/>
    </row>
    <row r="3" spans="1:10" x14ac:dyDescent="0.2">
      <c r="C3" s="15" t="s">
        <v>14</v>
      </c>
      <c r="D3" s="13">
        <v>100</v>
      </c>
      <c r="E3" s="14">
        <v>38015</v>
      </c>
      <c r="F3" s="9">
        <v>15.09</v>
      </c>
      <c r="G3" s="9">
        <f t="shared" si="0"/>
        <v>1509</v>
      </c>
      <c r="H3" s="8"/>
      <c r="J3" s="6"/>
    </row>
    <row r="4" spans="1:10" x14ac:dyDescent="0.2">
      <c r="C4" s="15" t="s">
        <v>14</v>
      </c>
      <c r="D4" s="13">
        <v>100</v>
      </c>
      <c r="E4" s="14">
        <v>38036</v>
      </c>
      <c r="F4" s="9">
        <v>12.71</v>
      </c>
      <c r="G4" s="9">
        <f t="shared" si="0"/>
        <v>1271</v>
      </c>
      <c r="H4" s="8"/>
      <c r="I4" s="8"/>
      <c r="J4" s="6"/>
    </row>
    <row r="5" spans="1:10" x14ac:dyDescent="0.2">
      <c r="C5" s="15" t="s">
        <v>14</v>
      </c>
      <c r="D5" s="13">
        <v>100</v>
      </c>
      <c r="E5" s="14">
        <v>38057</v>
      </c>
      <c r="F5" s="9">
        <v>14.75</v>
      </c>
      <c r="G5" s="9">
        <f t="shared" si="0"/>
        <v>1475</v>
      </c>
      <c r="H5" s="8"/>
      <c r="I5" s="8"/>
      <c r="J5" s="6"/>
    </row>
    <row r="6" spans="1:10" x14ac:dyDescent="0.2">
      <c r="C6" s="15" t="s">
        <v>12</v>
      </c>
      <c r="D6" s="13">
        <v>100</v>
      </c>
      <c r="E6" s="14">
        <v>38078</v>
      </c>
      <c r="F6" s="9"/>
      <c r="G6" s="9">
        <f t="shared" si="0"/>
        <v>0</v>
      </c>
      <c r="H6" s="8"/>
      <c r="I6" s="9">
        <f>G6</f>
        <v>0</v>
      </c>
      <c r="J6" s="9">
        <f>I6-H2</f>
        <v>-1500</v>
      </c>
    </row>
    <row r="7" spans="1:10" x14ac:dyDescent="0.2">
      <c r="C7" s="15" t="s">
        <v>14</v>
      </c>
      <c r="D7" s="13">
        <v>0</v>
      </c>
      <c r="E7" s="14">
        <v>38078</v>
      </c>
      <c r="F7" s="9"/>
      <c r="G7" s="9">
        <f t="shared" si="0"/>
        <v>0</v>
      </c>
      <c r="H7" s="8"/>
      <c r="J7" s="6"/>
    </row>
    <row r="8" spans="1:10" x14ac:dyDescent="0.2">
      <c r="F8" s="8"/>
      <c r="G8" s="8"/>
      <c r="H8" s="8"/>
      <c r="I8" s="8"/>
      <c r="J8" s="10"/>
    </row>
    <row r="9" spans="1:10" x14ac:dyDescent="0.2">
      <c r="A9" s="4"/>
      <c r="F9" s="8"/>
      <c r="G9" s="8"/>
      <c r="H9" s="8"/>
      <c r="J9" s="6"/>
    </row>
    <row r="10" spans="1:10" x14ac:dyDescent="0.2">
      <c r="A10" s="26" t="s">
        <v>56</v>
      </c>
      <c r="B10" s="13" t="s">
        <v>21</v>
      </c>
      <c r="C10" s="15" t="s">
        <v>14</v>
      </c>
      <c r="D10" s="13">
        <v>70</v>
      </c>
      <c r="E10" s="14">
        <v>37993</v>
      </c>
      <c r="F10" s="9">
        <v>51.38</v>
      </c>
      <c r="G10" s="9">
        <f t="shared" ref="G10:G15" si="1">(D10*F10)</f>
        <v>3596.6000000000004</v>
      </c>
      <c r="H10" s="9">
        <f>G10</f>
        <v>3596.6000000000004</v>
      </c>
      <c r="J10" s="6"/>
    </row>
    <row r="11" spans="1:10" x14ac:dyDescent="0.2">
      <c r="A11" s="4"/>
      <c r="C11" s="15" t="s">
        <v>14</v>
      </c>
      <c r="D11" s="13">
        <v>70</v>
      </c>
      <c r="E11" s="14">
        <v>38015</v>
      </c>
      <c r="F11" s="9">
        <v>52.51</v>
      </c>
      <c r="G11" s="9">
        <f t="shared" si="1"/>
        <v>3675.7</v>
      </c>
      <c r="H11" s="8"/>
      <c r="J11" s="6"/>
    </row>
    <row r="12" spans="1:10" x14ac:dyDescent="0.2">
      <c r="A12" s="4"/>
      <c r="C12" s="15" t="s">
        <v>14</v>
      </c>
      <c r="D12" s="13">
        <v>70</v>
      </c>
      <c r="E12" s="14">
        <v>38036</v>
      </c>
      <c r="F12" s="9">
        <v>48.99</v>
      </c>
      <c r="G12" s="9">
        <f t="shared" si="1"/>
        <v>3429.3</v>
      </c>
      <c r="H12" s="8"/>
      <c r="I12" s="8"/>
      <c r="J12" s="6"/>
    </row>
    <row r="13" spans="1:10" x14ac:dyDescent="0.2">
      <c r="A13" s="4"/>
      <c r="C13" s="15" t="s">
        <v>14</v>
      </c>
      <c r="D13" s="13">
        <v>70</v>
      </c>
      <c r="E13" s="14">
        <v>38057</v>
      </c>
      <c r="F13" s="9">
        <v>49.71</v>
      </c>
      <c r="G13" s="9">
        <f t="shared" si="1"/>
        <v>3479.7000000000003</v>
      </c>
      <c r="H13" s="8"/>
      <c r="I13" s="8"/>
      <c r="J13" s="6"/>
    </row>
    <row r="14" spans="1:10" x14ac:dyDescent="0.2">
      <c r="A14" s="4"/>
      <c r="C14" s="15" t="s">
        <v>12</v>
      </c>
      <c r="D14" s="13">
        <v>70</v>
      </c>
      <c r="E14" s="14">
        <v>38078</v>
      </c>
      <c r="F14" s="9"/>
      <c r="G14" s="9">
        <f t="shared" si="1"/>
        <v>0</v>
      </c>
      <c r="H14" s="8"/>
      <c r="I14" s="9">
        <f>G14</f>
        <v>0</v>
      </c>
      <c r="J14" s="9">
        <f>I14-H10</f>
        <v>-3596.6000000000004</v>
      </c>
    </row>
    <row r="15" spans="1:10" x14ac:dyDescent="0.2">
      <c r="A15" s="4"/>
      <c r="C15" s="15" t="s">
        <v>14</v>
      </c>
      <c r="D15" s="13">
        <v>0</v>
      </c>
      <c r="E15" s="14">
        <v>38078</v>
      </c>
      <c r="F15" s="9"/>
      <c r="G15" s="9">
        <f t="shared" si="1"/>
        <v>0</v>
      </c>
      <c r="H15" s="8"/>
      <c r="I15" s="8"/>
      <c r="J15" s="10"/>
    </row>
    <row r="16" spans="1:10" x14ac:dyDescent="0.2">
      <c r="A16" s="4"/>
      <c r="F16" s="8"/>
      <c r="G16" s="8"/>
      <c r="H16" s="8"/>
      <c r="J16" s="6"/>
    </row>
    <row r="17" spans="1:10" x14ac:dyDescent="0.2">
      <c r="A17" s="4"/>
      <c r="F17" s="8"/>
      <c r="G17" s="8"/>
      <c r="H17" s="8"/>
      <c r="J17" s="6"/>
    </row>
    <row r="18" spans="1:10" x14ac:dyDescent="0.2">
      <c r="A18" s="26" t="s">
        <v>55</v>
      </c>
      <c r="B18" s="13" t="s">
        <v>22</v>
      </c>
      <c r="C18" s="15" t="s">
        <v>14</v>
      </c>
      <c r="D18" s="13">
        <v>150</v>
      </c>
      <c r="E18" s="14">
        <v>37993</v>
      </c>
      <c r="F18" s="9">
        <v>30.67</v>
      </c>
      <c r="G18" s="9">
        <f t="shared" ref="G18:G23" si="2">(D18*F18)</f>
        <v>4600.5</v>
      </c>
      <c r="H18" s="9">
        <f>G18</f>
        <v>4600.5</v>
      </c>
      <c r="J18" s="6"/>
    </row>
    <row r="19" spans="1:10" x14ac:dyDescent="0.2">
      <c r="A19" s="4"/>
      <c r="C19" s="15" t="s">
        <v>14</v>
      </c>
      <c r="D19" s="13">
        <v>150</v>
      </c>
      <c r="E19" s="14">
        <v>38015</v>
      </c>
      <c r="F19" s="9">
        <v>30.05</v>
      </c>
      <c r="G19" s="9">
        <f t="shared" si="2"/>
        <v>4507.5</v>
      </c>
      <c r="H19" s="8"/>
      <c r="J19" s="6"/>
    </row>
    <row r="20" spans="1:10" x14ac:dyDescent="0.2">
      <c r="C20" s="15" t="s">
        <v>14</v>
      </c>
      <c r="D20" s="13">
        <v>150</v>
      </c>
      <c r="E20" s="14">
        <v>38036</v>
      </c>
      <c r="F20" s="9">
        <v>29.33</v>
      </c>
      <c r="G20" s="9">
        <f t="shared" si="2"/>
        <v>4399.5</v>
      </c>
      <c r="H20" s="8"/>
      <c r="J20" s="6"/>
    </row>
    <row r="21" spans="1:10" x14ac:dyDescent="0.2">
      <c r="A21" s="4"/>
      <c r="C21" s="15" t="s">
        <v>14</v>
      </c>
      <c r="D21" s="13">
        <v>150</v>
      </c>
      <c r="E21" s="14">
        <v>38057</v>
      </c>
      <c r="F21" s="9">
        <v>31.74</v>
      </c>
      <c r="G21" s="9">
        <f t="shared" si="2"/>
        <v>4761</v>
      </c>
      <c r="H21" s="8"/>
      <c r="I21" s="8"/>
      <c r="J21" s="6"/>
    </row>
    <row r="22" spans="1:10" x14ac:dyDescent="0.2">
      <c r="A22" s="4"/>
      <c r="C22" s="15" t="s">
        <v>12</v>
      </c>
      <c r="D22" s="13">
        <v>150</v>
      </c>
      <c r="E22" s="14">
        <v>38078</v>
      </c>
      <c r="F22" s="9"/>
      <c r="G22" s="9">
        <f t="shared" si="2"/>
        <v>0</v>
      </c>
      <c r="H22" s="8"/>
      <c r="I22" s="9">
        <f>G22</f>
        <v>0</v>
      </c>
      <c r="J22" s="9">
        <f>I22-H18</f>
        <v>-4600.5</v>
      </c>
    </row>
    <row r="23" spans="1:10" x14ac:dyDescent="0.2">
      <c r="A23" s="4"/>
      <c r="C23" s="15" t="s">
        <v>14</v>
      </c>
      <c r="D23" s="13">
        <v>0</v>
      </c>
      <c r="E23" s="14">
        <v>38078</v>
      </c>
      <c r="F23" s="9"/>
      <c r="G23" s="9">
        <f t="shared" si="2"/>
        <v>0</v>
      </c>
      <c r="H23" s="8"/>
      <c r="I23" s="8"/>
      <c r="J23" s="10"/>
    </row>
    <row r="24" spans="1:10" x14ac:dyDescent="0.2">
      <c r="A24" s="4"/>
      <c r="F24" s="8"/>
      <c r="G24" s="8"/>
      <c r="H24" s="8"/>
      <c r="J24" s="6"/>
    </row>
    <row r="25" spans="1:10" x14ac:dyDescent="0.2">
      <c r="A25" s="4"/>
      <c r="F25" s="8"/>
      <c r="G25" s="8"/>
      <c r="H25" s="8"/>
      <c r="J25" s="6"/>
    </row>
    <row r="26" spans="1:10" x14ac:dyDescent="0.2">
      <c r="A26" s="12" t="s">
        <v>6</v>
      </c>
      <c r="C26" s="16" t="s">
        <v>15</v>
      </c>
      <c r="D26" s="16" t="s">
        <v>16</v>
      </c>
      <c r="E26" s="13" t="s">
        <v>7</v>
      </c>
      <c r="F26" s="9">
        <v>10000</v>
      </c>
      <c r="G26" s="8"/>
      <c r="H26" s="8"/>
      <c r="J26" s="6"/>
    </row>
    <row r="27" spans="1:10" x14ac:dyDescent="0.2">
      <c r="A27" s="4"/>
      <c r="E27" s="14">
        <v>37993</v>
      </c>
      <c r="F27" s="9">
        <f>F26+(I2+I10+I18)-(H2+H10+H18)</f>
        <v>302.89999999999964</v>
      </c>
      <c r="G27" s="11"/>
      <c r="H27" s="8"/>
      <c r="J27" s="6"/>
    </row>
    <row r="28" spans="1:10" x14ac:dyDescent="0.2">
      <c r="A28" s="4"/>
      <c r="E28" s="14">
        <v>38015</v>
      </c>
      <c r="F28" s="9">
        <f>F27+(I3+I11+I19)-(H3+H11+H19)</f>
        <v>302.89999999999964</v>
      </c>
      <c r="G28" s="11"/>
      <c r="H28" s="8"/>
      <c r="J28" s="6"/>
    </row>
    <row r="29" spans="1:10" x14ac:dyDescent="0.2">
      <c r="A29" s="4"/>
      <c r="E29" s="14">
        <v>38036</v>
      </c>
      <c r="F29" s="9">
        <f>F28+(I4+I12+I20)-(H4+H12+H20)</f>
        <v>302.89999999999964</v>
      </c>
      <c r="G29" s="11"/>
      <c r="H29" s="8"/>
      <c r="J29" s="6"/>
    </row>
    <row r="30" spans="1:10" x14ac:dyDescent="0.2">
      <c r="A30" s="4"/>
      <c r="E30" s="14">
        <v>38057</v>
      </c>
      <c r="F30" s="9">
        <f>F29+(I5+I13+I21)-(H5+H13+H21)</f>
        <v>302.89999999999964</v>
      </c>
      <c r="H30" s="8"/>
      <c r="J30" s="6"/>
    </row>
    <row r="31" spans="1:10" x14ac:dyDescent="0.2">
      <c r="A31" s="4"/>
      <c r="C31" s="16" t="s">
        <v>17</v>
      </c>
      <c r="D31" s="16" t="s">
        <v>18</v>
      </c>
      <c r="E31" s="14">
        <v>38078</v>
      </c>
      <c r="F31" s="9"/>
      <c r="G31" s="8"/>
      <c r="H31" s="8"/>
      <c r="J31" s="6"/>
    </row>
    <row r="32" spans="1:10" x14ac:dyDescent="0.2">
      <c r="A32" s="4"/>
      <c r="F32" s="8"/>
      <c r="G32" s="8"/>
      <c r="H32" s="8"/>
      <c r="J32" s="6"/>
    </row>
    <row r="33" spans="1:10" x14ac:dyDescent="0.2">
      <c r="A33" s="12" t="s">
        <v>8</v>
      </c>
      <c r="E33" s="14">
        <v>37993</v>
      </c>
      <c r="F33" s="9">
        <f>(G2+G10+G18+F27)</f>
        <v>10000</v>
      </c>
      <c r="G33" s="11"/>
      <c r="H33" s="8"/>
      <c r="J33" s="6"/>
    </row>
    <row r="34" spans="1:10" x14ac:dyDescent="0.2">
      <c r="A34" s="4"/>
      <c r="E34" s="14">
        <v>38015</v>
      </c>
      <c r="F34" s="9">
        <f>(G3+G11+G19+F28)</f>
        <v>9995.1</v>
      </c>
      <c r="G34" s="11"/>
      <c r="H34" s="8"/>
      <c r="J34" s="6"/>
    </row>
    <row r="35" spans="1:10" x14ac:dyDescent="0.2">
      <c r="A35" s="4"/>
      <c r="E35" s="14">
        <v>38036</v>
      </c>
      <c r="F35" s="9">
        <f>(G4+G12+G20+F29)</f>
        <v>9402.6999999999989</v>
      </c>
      <c r="G35" s="11"/>
      <c r="J35" s="6"/>
    </row>
    <row r="36" spans="1:10" x14ac:dyDescent="0.2">
      <c r="A36" s="4"/>
      <c r="E36" s="14">
        <v>38057</v>
      </c>
      <c r="F36" s="9">
        <f>(G5+G13+G21+F30)</f>
        <v>10018.6</v>
      </c>
      <c r="G36" s="11"/>
      <c r="J36" s="6"/>
    </row>
    <row r="37" spans="1:10" x14ac:dyDescent="0.2">
      <c r="A37" s="4"/>
      <c r="E37" s="14">
        <v>38078</v>
      </c>
      <c r="F37" s="9">
        <f>(G7+G15+G23)</f>
        <v>0</v>
      </c>
      <c r="G37" s="11"/>
      <c r="J37" s="6"/>
    </row>
    <row r="38" spans="1:10" x14ac:dyDescent="0.2">
      <c r="A38" s="3"/>
      <c r="G38" s="11"/>
      <c r="H38" s="1"/>
      <c r="J38" s="6"/>
    </row>
    <row r="39" spans="1:10" x14ac:dyDescent="0.2">
      <c r="A39" s="4"/>
      <c r="G39" s="11"/>
      <c r="H39" s="1"/>
      <c r="J39" s="6"/>
    </row>
    <row r="40" spans="1:10" x14ac:dyDescent="0.2">
      <c r="A40" s="12" t="s">
        <v>9</v>
      </c>
      <c r="B40" s="5"/>
      <c r="C40" s="5"/>
      <c r="D40" s="5"/>
      <c r="E40" s="5"/>
      <c r="F40" s="9">
        <f>(F31-F26)</f>
        <v>-10000</v>
      </c>
      <c r="G40" s="5"/>
      <c r="H40" s="5"/>
      <c r="I40" s="5"/>
      <c r="J40" s="7"/>
    </row>
  </sheetData>
  <phoneticPr fontId="3" type="noConversion"/>
  <pageMargins left="0.75" right="0.75" top="1" bottom="1" header="0.5" footer="0.5"/>
  <pageSetup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G38" sqref="G38"/>
    </sheetView>
  </sheetViews>
  <sheetFormatPr defaultColWidth="11.42578125" defaultRowHeight="12.75" x14ac:dyDescent="0.2"/>
  <cols>
    <col min="1" max="1" width="18.42578125" style="1" customWidth="1"/>
    <col min="2" max="2" width="6" style="3" customWidth="1"/>
    <col min="3" max="3" width="6.7109375" style="3" customWidth="1"/>
    <col min="4" max="4" width="8.42578125" style="3" customWidth="1"/>
    <col min="5" max="5" width="5.7109375" style="3" customWidth="1"/>
    <col min="6" max="6" width="10.85546875" style="3" customWidth="1"/>
    <col min="7" max="7" width="9.7109375" style="3" customWidth="1"/>
    <col min="8" max="8" width="9.85546875" style="3" customWidth="1"/>
    <col min="9" max="9" width="9.7109375" style="3" customWidth="1"/>
    <col min="10" max="10" width="9" style="3" customWidth="1"/>
  </cols>
  <sheetData>
    <row r="1" spans="1:10" s="2" customFormat="1" ht="38.25" x14ac:dyDescent="0.2">
      <c r="A1" s="17" t="s">
        <v>0</v>
      </c>
      <c r="B1" s="17" t="s">
        <v>10</v>
      </c>
      <c r="C1" s="17" t="s">
        <v>13</v>
      </c>
      <c r="D1" s="17" t="s">
        <v>24</v>
      </c>
      <c r="E1" s="17" t="s">
        <v>1</v>
      </c>
      <c r="F1" s="17" t="s">
        <v>2</v>
      </c>
      <c r="G1" s="17" t="s">
        <v>3</v>
      </c>
      <c r="H1" s="17" t="s">
        <v>4</v>
      </c>
      <c r="I1" s="17" t="s">
        <v>5</v>
      </c>
      <c r="J1" s="17" t="s">
        <v>11</v>
      </c>
    </row>
    <row r="2" spans="1:10" x14ac:dyDescent="0.2">
      <c r="A2" s="12" t="s">
        <v>19</v>
      </c>
      <c r="B2" s="13" t="s">
        <v>20</v>
      </c>
      <c r="C2" s="15" t="s">
        <v>14</v>
      </c>
      <c r="D2" s="13">
        <v>100</v>
      </c>
      <c r="E2" s="14">
        <v>37993</v>
      </c>
      <c r="F2" s="9">
        <v>15</v>
      </c>
      <c r="G2" s="9">
        <f t="shared" ref="G2:G7" si="0">(D2*F2)</f>
        <v>1500</v>
      </c>
      <c r="H2" s="9">
        <f>G2</f>
        <v>1500</v>
      </c>
      <c r="J2" s="6"/>
    </row>
    <row r="3" spans="1:10" x14ac:dyDescent="0.2">
      <c r="C3" s="15" t="s">
        <v>14</v>
      </c>
      <c r="D3" s="13">
        <v>100</v>
      </c>
      <c r="E3" s="14">
        <v>38015</v>
      </c>
      <c r="F3" s="9">
        <v>15.09</v>
      </c>
      <c r="G3" s="9">
        <f t="shared" si="0"/>
        <v>1509</v>
      </c>
      <c r="H3" s="8"/>
      <c r="J3" s="6"/>
    </row>
    <row r="4" spans="1:10" x14ac:dyDescent="0.2">
      <c r="C4" s="15" t="s">
        <v>14</v>
      </c>
      <c r="D4" s="13">
        <v>100</v>
      </c>
      <c r="E4" s="14">
        <v>38036</v>
      </c>
      <c r="F4" s="9">
        <v>12.71</v>
      </c>
      <c r="G4" s="9">
        <f t="shared" si="0"/>
        <v>1271</v>
      </c>
      <c r="H4" s="8"/>
      <c r="I4" s="8"/>
      <c r="J4" s="6"/>
    </row>
    <row r="5" spans="1:10" x14ac:dyDescent="0.2">
      <c r="C5" s="15" t="s">
        <v>14</v>
      </c>
      <c r="D5" s="13">
        <v>100</v>
      </c>
      <c r="E5" s="14">
        <v>38057</v>
      </c>
      <c r="F5" s="9">
        <v>14.75</v>
      </c>
      <c r="G5" s="9">
        <f t="shared" si="0"/>
        <v>1475</v>
      </c>
      <c r="H5" s="8"/>
      <c r="I5" s="8"/>
      <c r="J5" s="6"/>
    </row>
    <row r="6" spans="1:10" x14ac:dyDescent="0.2">
      <c r="C6" s="15" t="s">
        <v>12</v>
      </c>
      <c r="D6" s="13">
        <v>100</v>
      </c>
      <c r="E6" s="14">
        <v>38078</v>
      </c>
      <c r="F6" s="9">
        <v>15.01</v>
      </c>
      <c r="G6" s="9">
        <f t="shared" si="0"/>
        <v>1501</v>
      </c>
      <c r="H6" s="8"/>
      <c r="I6" s="9">
        <f>G6</f>
        <v>1501</v>
      </c>
      <c r="J6" s="9">
        <f>I6-H2</f>
        <v>1</v>
      </c>
    </row>
    <row r="7" spans="1:10" x14ac:dyDescent="0.2">
      <c r="C7" s="15" t="s">
        <v>14</v>
      </c>
      <c r="D7" s="13">
        <v>0</v>
      </c>
      <c r="E7" s="14">
        <v>38078</v>
      </c>
      <c r="F7" s="9"/>
      <c r="G7" s="9">
        <f t="shared" si="0"/>
        <v>0</v>
      </c>
      <c r="H7" s="8"/>
      <c r="J7" s="18"/>
    </row>
    <row r="8" spans="1:10" x14ac:dyDescent="0.2">
      <c r="F8" s="8"/>
      <c r="G8" s="8"/>
      <c r="H8" s="8"/>
      <c r="I8" s="8"/>
      <c r="J8" s="10"/>
    </row>
    <row r="9" spans="1:10" x14ac:dyDescent="0.2">
      <c r="A9" s="4"/>
      <c r="F9" s="8"/>
      <c r="G9" s="8"/>
      <c r="H9" s="8"/>
      <c r="J9" s="6"/>
    </row>
    <row r="10" spans="1:10" x14ac:dyDescent="0.2">
      <c r="A10" s="26" t="s">
        <v>56</v>
      </c>
      <c r="B10" s="13" t="s">
        <v>21</v>
      </c>
      <c r="C10" s="15" t="s">
        <v>14</v>
      </c>
      <c r="D10" s="13">
        <v>70</v>
      </c>
      <c r="E10" s="14">
        <v>37993</v>
      </c>
      <c r="F10" s="9">
        <v>51.38</v>
      </c>
      <c r="G10" s="9">
        <f t="shared" ref="G10:G15" si="1">(D10*F10)</f>
        <v>3596.6000000000004</v>
      </c>
      <c r="H10" s="9">
        <f>G10</f>
        <v>3596.6000000000004</v>
      </c>
      <c r="J10" s="6"/>
    </row>
    <row r="11" spans="1:10" x14ac:dyDescent="0.2">
      <c r="A11" s="4" t="s">
        <v>25</v>
      </c>
      <c r="C11" s="15" t="s">
        <v>14</v>
      </c>
      <c r="D11" s="13">
        <v>70</v>
      </c>
      <c r="E11" s="14">
        <v>38015</v>
      </c>
      <c r="F11" s="9">
        <v>52.51</v>
      </c>
      <c r="G11" s="9">
        <f t="shared" si="1"/>
        <v>3675.7</v>
      </c>
      <c r="H11" s="8"/>
      <c r="J11" s="6"/>
    </row>
    <row r="12" spans="1:10" x14ac:dyDescent="0.2">
      <c r="A12" s="4" t="s">
        <v>26</v>
      </c>
      <c r="C12" s="15" t="s">
        <v>14</v>
      </c>
      <c r="D12" s="13">
        <v>70</v>
      </c>
      <c r="E12" s="14">
        <v>38036</v>
      </c>
      <c r="F12" s="9">
        <v>48.99</v>
      </c>
      <c r="G12" s="9">
        <f t="shared" si="1"/>
        <v>3429.3</v>
      </c>
      <c r="H12" s="8"/>
      <c r="I12" s="8"/>
      <c r="J12" s="6"/>
    </row>
    <row r="13" spans="1:10" x14ac:dyDescent="0.2">
      <c r="A13" s="4" t="s">
        <v>27</v>
      </c>
      <c r="C13" s="15" t="s">
        <v>14</v>
      </c>
      <c r="D13" s="13">
        <v>70</v>
      </c>
      <c r="E13" s="14">
        <v>38057</v>
      </c>
      <c r="F13" s="9">
        <v>49.71</v>
      </c>
      <c r="G13" s="9">
        <f t="shared" si="1"/>
        <v>3479.7000000000003</v>
      </c>
      <c r="H13" s="8"/>
      <c r="I13" s="8"/>
      <c r="J13" s="6"/>
    </row>
    <row r="14" spans="1:10" x14ac:dyDescent="0.2">
      <c r="A14" s="4" t="s">
        <v>28</v>
      </c>
      <c r="C14" s="15" t="s">
        <v>12</v>
      </c>
      <c r="D14" s="13">
        <v>70</v>
      </c>
      <c r="E14" s="14">
        <v>38078</v>
      </c>
      <c r="F14" s="9">
        <v>51.21</v>
      </c>
      <c r="G14" s="9">
        <f t="shared" si="1"/>
        <v>3584.7000000000003</v>
      </c>
      <c r="H14" s="8"/>
      <c r="I14" s="9">
        <f>G14</f>
        <v>3584.7000000000003</v>
      </c>
      <c r="J14" s="9">
        <f>I14-H10</f>
        <v>-11.900000000000091</v>
      </c>
    </row>
    <row r="15" spans="1:10" x14ac:dyDescent="0.2">
      <c r="A15" s="4" t="s">
        <v>29</v>
      </c>
      <c r="C15" s="15" t="s">
        <v>14</v>
      </c>
      <c r="D15" s="13">
        <v>0</v>
      </c>
      <c r="E15" s="14">
        <v>38078</v>
      </c>
      <c r="F15" s="9"/>
      <c r="G15" s="9">
        <f t="shared" si="1"/>
        <v>0</v>
      </c>
      <c r="H15" s="8"/>
      <c r="I15" s="8"/>
      <c r="J15" s="10"/>
    </row>
    <row r="16" spans="1:10" x14ac:dyDescent="0.2">
      <c r="A16" s="4" t="s">
        <v>30</v>
      </c>
      <c r="F16" s="8"/>
      <c r="G16" s="8"/>
      <c r="H16" s="8"/>
      <c r="J16" s="6"/>
    </row>
    <row r="17" spans="1:10" x14ac:dyDescent="0.2">
      <c r="A17" s="4"/>
      <c r="F17" s="8"/>
      <c r="G17" s="8"/>
      <c r="H17" s="8"/>
      <c r="J17" s="6"/>
    </row>
    <row r="18" spans="1:10" x14ac:dyDescent="0.2">
      <c r="A18" s="26" t="s">
        <v>55</v>
      </c>
      <c r="B18" s="13" t="s">
        <v>22</v>
      </c>
      <c r="C18" s="15" t="s">
        <v>14</v>
      </c>
      <c r="D18" s="13">
        <v>150</v>
      </c>
      <c r="E18" s="14">
        <v>37993</v>
      </c>
      <c r="F18" s="9">
        <v>30.67</v>
      </c>
      <c r="G18" s="9">
        <f t="shared" ref="G18:G23" si="2">(D18*F18)</f>
        <v>4600.5</v>
      </c>
      <c r="H18" s="9">
        <f>G18</f>
        <v>4600.5</v>
      </c>
      <c r="J18" s="6"/>
    </row>
    <row r="19" spans="1:10" x14ac:dyDescent="0.2">
      <c r="A19" s="4"/>
      <c r="C19" s="15" t="s">
        <v>14</v>
      </c>
      <c r="D19" s="13">
        <v>150</v>
      </c>
      <c r="E19" s="14">
        <v>38015</v>
      </c>
      <c r="F19" s="9">
        <v>30.05</v>
      </c>
      <c r="G19" s="9">
        <f t="shared" si="2"/>
        <v>4507.5</v>
      </c>
      <c r="H19" s="8"/>
      <c r="J19" s="6"/>
    </row>
    <row r="20" spans="1:10" x14ac:dyDescent="0.2">
      <c r="C20" s="15" t="s">
        <v>14</v>
      </c>
      <c r="D20" s="13">
        <v>150</v>
      </c>
      <c r="E20" s="14">
        <v>38036</v>
      </c>
      <c r="F20" s="9">
        <v>29.33</v>
      </c>
      <c r="G20" s="9">
        <f t="shared" si="2"/>
        <v>4399.5</v>
      </c>
      <c r="H20" s="8"/>
      <c r="J20" s="6"/>
    </row>
    <row r="21" spans="1:10" x14ac:dyDescent="0.2">
      <c r="A21" s="4"/>
      <c r="C21" s="15" t="s">
        <v>14</v>
      </c>
      <c r="D21" s="13">
        <v>150</v>
      </c>
      <c r="E21" s="14">
        <v>38057</v>
      </c>
      <c r="F21" s="9">
        <v>31.74</v>
      </c>
      <c r="G21" s="9">
        <f t="shared" si="2"/>
        <v>4761</v>
      </c>
      <c r="H21" s="8"/>
      <c r="I21" s="8"/>
      <c r="J21" s="6"/>
    </row>
    <row r="22" spans="1:10" x14ac:dyDescent="0.2">
      <c r="A22" s="4"/>
      <c r="C22" s="15" t="s">
        <v>12</v>
      </c>
      <c r="D22" s="13">
        <v>150</v>
      </c>
      <c r="E22" s="14">
        <v>38078</v>
      </c>
      <c r="F22" s="9">
        <v>32.880000000000003</v>
      </c>
      <c r="G22" s="9">
        <f t="shared" si="2"/>
        <v>4932</v>
      </c>
      <c r="H22" s="8"/>
      <c r="I22" s="9">
        <f>G22</f>
        <v>4932</v>
      </c>
      <c r="J22" s="9">
        <f>I22-H18</f>
        <v>331.5</v>
      </c>
    </row>
    <row r="23" spans="1:10" x14ac:dyDescent="0.2">
      <c r="A23" s="4"/>
      <c r="C23" s="15" t="s">
        <v>14</v>
      </c>
      <c r="D23" s="13">
        <v>0</v>
      </c>
      <c r="E23" s="14">
        <v>38078</v>
      </c>
      <c r="F23" s="9"/>
      <c r="G23" s="9">
        <f t="shared" si="2"/>
        <v>0</v>
      </c>
      <c r="H23" s="8"/>
      <c r="I23" s="8"/>
      <c r="J23" s="10"/>
    </row>
    <row r="24" spans="1:10" x14ac:dyDescent="0.2">
      <c r="A24" s="4"/>
      <c r="F24" s="8"/>
      <c r="G24" s="8"/>
      <c r="H24" s="8"/>
      <c r="J24" s="6"/>
    </row>
    <row r="25" spans="1:10" x14ac:dyDescent="0.2">
      <c r="A25" s="4"/>
      <c r="F25" s="8"/>
      <c r="G25" s="8"/>
      <c r="H25" s="8"/>
      <c r="J25" s="6"/>
    </row>
    <row r="26" spans="1:10" x14ac:dyDescent="0.2">
      <c r="A26" s="12" t="s">
        <v>6</v>
      </c>
      <c r="C26" s="16" t="s">
        <v>15</v>
      </c>
      <c r="D26" s="16" t="s">
        <v>16</v>
      </c>
      <c r="E26" s="13" t="s">
        <v>7</v>
      </c>
      <c r="F26" s="9">
        <v>10000</v>
      </c>
      <c r="G26" s="8"/>
      <c r="H26" s="8"/>
      <c r="J26" s="6"/>
    </row>
    <row r="27" spans="1:10" x14ac:dyDescent="0.2">
      <c r="A27" s="4"/>
      <c r="E27" s="14">
        <v>37993</v>
      </c>
      <c r="F27" s="9">
        <f>F26+(I2+I10+I18)-(H2+H10+H18)</f>
        <v>302.89999999999964</v>
      </c>
      <c r="G27" s="11"/>
      <c r="H27" s="8"/>
      <c r="J27" s="6"/>
    </row>
    <row r="28" spans="1:10" x14ac:dyDescent="0.2">
      <c r="A28" s="4"/>
      <c r="E28" s="14">
        <v>38015</v>
      </c>
      <c r="F28" s="9">
        <f>F27+(I3+I11+I19)-(H3+H11+H19)</f>
        <v>302.89999999999964</v>
      </c>
      <c r="G28" s="11" t="s">
        <v>31</v>
      </c>
      <c r="H28" s="8"/>
      <c r="J28" s="6"/>
    </row>
    <row r="29" spans="1:10" x14ac:dyDescent="0.2">
      <c r="A29" s="4"/>
      <c r="E29" s="14">
        <v>38036</v>
      </c>
      <c r="F29" s="9">
        <f>F28+(I4+I12+I20)-(H4+H12+H20)</f>
        <v>302.89999999999964</v>
      </c>
      <c r="G29" s="11" t="s">
        <v>32</v>
      </c>
      <c r="H29" s="8"/>
      <c r="J29" s="6"/>
    </row>
    <row r="30" spans="1:10" x14ac:dyDescent="0.2">
      <c r="A30" s="4"/>
      <c r="E30" s="14">
        <v>38057</v>
      </c>
      <c r="F30" s="9">
        <f>F29+(I5+I13+I21)-(H5+H13+H21)</f>
        <v>302.89999999999964</v>
      </c>
      <c r="H30" s="8"/>
      <c r="J30" s="6"/>
    </row>
    <row r="31" spans="1:10" x14ac:dyDescent="0.2">
      <c r="A31" s="4"/>
      <c r="C31" s="16" t="s">
        <v>17</v>
      </c>
      <c r="D31" s="16" t="s">
        <v>18</v>
      </c>
      <c r="E31" s="14">
        <v>38078</v>
      </c>
      <c r="F31" s="9">
        <f>F30+(I6+I14+I22)-(H6+H14+H22)</f>
        <v>10320.6</v>
      </c>
      <c r="G31" s="8"/>
      <c r="H31" s="8"/>
      <c r="J31" s="6"/>
    </row>
    <row r="32" spans="1:10" x14ac:dyDescent="0.2">
      <c r="A32" s="4"/>
      <c r="F32" s="8"/>
      <c r="G32" s="8"/>
      <c r="H32" s="8"/>
      <c r="J32" s="6"/>
    </row>
    <row r="33" spans="1:10" x14ac:dyDescent="0.2">
      <c r="A33" s="12" t="s">
        <v>8</v>
      </c>
      <c r="E33" s="14">
        <v>37993</v>
      </c>
      <c r="F33" s="9">
        <f>(G2+G10+G18+F27)</f>
        <v>10000</v>
      </c>
      <c r="G33" s="11" t="s">
        <v>33</v>
      </c>
      <c r="H33" s="8"/>
      <c r="J33" s="6"/>
    </row>
    <row r="34" spans="1:10" x14ac:dyDescent="0.2">
      <c r="A34" s="4"/>
      <c r="E34" s="14">
        <v>38015</v>
      </c>
      <c r="F34" s="9">
        <f>(G3+G11+G19+F28)</f>
        <v>9995.1</v>
      </c>
      <c r="G34" s="11" t="s">
        <v>34</v>
      </c>
      <c r="H34" s="8"/>
      <c r="J34" s="6"/>
    </row>
    <row r="35" spans="1:10" x14ac:dyDescent="0.2">
      <c r="A35" s="4"/>
      <c r="B35" s="3" t="s">
        <v>35</v>
      </c>
      <c r="E35" s="14">
        <v>38036</v>
      </c>
      <c r="F35" s="9">
        <f>(G4+G12+G20+F29)</f>
        <v>9402.6999999999989</v>
      </c>
      <c r="G35" s="11"/>
      <c r="J35" s="6"/>
    </row>
    <row r="36" spans="1:10" x14ac:dyDescent="0.2">
      <c r="A36" s="4"/>
      <c r="B36" s="3" t="s">
        <v>36</v>
      </c>
      <c r="E36" s="14">
        <v>38057</v>
      </c>
      <c r="F36" s="9">
        <f>(G5+G13+G21+F30)</f>
        <v>10018.6</v>
      </c>
      <c r="G36" s="11"/>
      <c r="J36" s="6"/>
    </row>
    <row r="37" spans="1:10" x14ac:dyDescent="0.2">
      <c r="A37" s="4"/>
      <c r="B37" s="3" t="s">
        <v>37</v>
      </c>
      <c r="E37" s="14">
        <v>38078</v>
      </c>
      <c r="F37" s="9">
        <f>(G7+G15+G23)</f>
        <v>0</v>
      </c>
      <c r="G37" s="11" t="s">
        <v>38</v>
      </c>
      <c r="J37" s="6"/>
    </row>
    <row r="38" spans="1:10" x14ac:dyDescent="0.2">
      <c r="A38" s="3"/>
      <c r="B38" s="3" t="s">
        <v>39</v>
      </c>
      <c r="G38" s="11" t="s">
        <v>40</v>
      </c>
      <c r="H38" s="1"/>
      <c r="J38" s="6"/>
    </row>
    <row r="39" spans="1:10" x14ac:dyDescent="0.2">
      <c r="A39" s="4"/>
      <c r="G39" s="11"/>
      <c r="H39" s="1"/>
      <c r="J39" s="6"/>
    </row>
    <row r="40" spans="1:10" x14ac:dyDescent="0.2">
      <c r="A40" s="12" t="s">
        <v>9</v>
      </c>
      <c r="B40" s="5"/>
      <c r="C40" s="5"/>
      <c r="D40" s="5"/>
      <c r="E40" s="5"/>
      <c r="F40" s="9">
        <f>(F31-F26)</f>
        <v>320.60000000000036</v>
      </c>
      <c r="G40" s="5"/>
      <c r="H40" s="5"/>
      <c r="I40" s="5"/>
      <c r="J40" s="7"/>
    </row>
  </sheetData>
  <phoneticPr fontId="3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A5" sqref="A5"/>
    </sheetView>
  </sheetViews>
  <sheetFormatPr defaultColWidth="11.42578125" defaultRowHeight="12.75" x14ac:dyDescent="0.2"/>
  <cols>
    <col min="1" max="1" width="18.42578125" style="1" customWidth="1"/>
    <col min="2" max="2" width="6" style="3" customWidth="1"/>
    <col min="3" max="3" width="6.7109375" style="3" customWidth="1"/>
    <col min="4" max="4" width="8.42578125" style="3" customWidth="1"/>
    <col min="5" max="5" width="5.7109375" style="3" customWidth="1"/>
    <col min="6" max="6" width="10.85546875" style="3" customWidth="1"/>
    <col min="7" max="7" width="9.7109375" style="3" customWidth="1"/>
    <col min="8" max="8" width="9.85546875" style="3" customWidth="1"/>
    <col min="9" max="9" width="9.7109375" style="3" customWidth="1"/>
    <col min="10" max="10" width="9" style="3" customWidth="1"/>
  </cols>
  <sheetData>
    <row r="1" spans="1:10" s="2" customFormat="1" ht="38.25" x14ac:dyDescent="0.2">
      <c r="A1" s="19" t="s">
        <v>0</v>
      </c>
      <c r="B1" s="20" t="s">
        <v>10</v>
      </c>
      <c r="C1" s="20" t="s">
        <v>13</v>
      </c>
      <c r="D1" s="21" t="s">
        <v>24</v>
      </c>
      <c r="E1" s="21" t="s">
        <v>1</v>
      </c>
      <c r="F1" s="21" t="s">
        <v>2</v>
      </c>
      <c r="G1" s="21" t="s">
        <v>3</v>
      </c>
      <c r="H1" s="21" t="s">
        <v>4</v>
      </c>
      <c r="I1" s="21" t="s">
        <v>5</v>
      </c>
      <c r="J1" s="20" t="s">
        <v>11</v>
      </c>
    </row>
    <row r="2" spans="1:10" x14ac:dyDescent="0.2">
      <c r="A2" s="12" t="s">
        <v>41</v>
      </c>
      <c r="B2" s="13" t="s">
        <v>42</v>
      </c>
      <c r="C2" s="15" t="s">
        <v>14</v>
      </c>
      <c r="D2" s="13">
        <v>100</v>
      </c>
      <c r="E2" s="14">
        <v>37993</v>
      </c>
      <c r="F2" s="9">
        <v>15</v>
      </c>
      <c r="G2" s="9">
        <f t="shared" ref="G2:G9" si="0">(D2*F2)</f>
        <v>1500</v>
      </c>
      <c r="H2" s="9">
        <f>G2</f>
        <v>1500</v>
      </c>
      <c r="J2" s="6"/>
    </row>
    <row r="3" spans="1:10" x14ac:dyDescent="0.2">
      <c r="A3" s="4"/>
      <c r="C3" s="15" t="s">
        <v>12</v>
      </c>
      <c r="D3" s="13">
        <v>60</v>
      </c>
      <c r="E3" s="14">
        <v>38015</v>
      </c>
      <c r="F3" s="9">
        <v>17.190000000000001</v>
      </c>
      <c r="G3" s="9">
        <f t="shared" si="0"/>
        <v>1031.4000000000001</v>
      </c>
      <c r="H3" s="8"/>
      <c r="I3" s="9">
        <f>G3</f>
        <v>1031.4000000000001</v>
      </c>
      <c r="J3" s="6"/>
    </row>
    <row r="4" spans="1:10" x14ac:dyDescent="0.2">
      <c r="A4" s="4" t="s">
        <v>25</v>
      </c>
      <c r="C4" s="15" t="s">
        <v>14</v>
      </c>
      <c r="D4" s="13">
        <v>40</v>
      </c>
      <c r="E4" s="14">
        <v>38015</v>
      </c>
      <c r="F4" s="9">
        <f>F3</f>
        <v>17.190000000000001</v>
      </c>
      <c r="G4" s="9">
        <f t="shared" si="0"/>
        <v>687.6</v>
      </c>
      <c r="H4" s="8"/>
      <c r="J4" s="6"/>
    </row>
    <row r="5" spans="1:10" x14ac:dyDescent="0.2">
      <c r="A5" s="27" t="s">
        <v>26</v>
      </c>
      <c r="C5" s="15" t="s">
        <v>14</v>
      </c>
      <c r="D5" s="13">
        <v>40</v>
      </c>
      <c r="E5" s="14">
        <v>38036</v>
      </c>
      <c r="F5" s="9">
        <v>14.9</v>
      </c>
      <c r="G5" s="9">
        <f t="shared" si="0"/>
        <v>596</v>
      </c>
      <c r="H5" s="8"/>
      <c r="I5" s="8"/>
      <c r="J5" s="6"/>
    </row>
    <row r="6" spans="1:10" x14ac:dyDescent="0.2">
      <c r="A6" s="4" t="s">
        <v>27</v>
      </c>
      <c r="C6" s="15" t="s">
        <v>12</v>
      </c>
      <c r="D6" s="13">
        <v>40</v>
      </c>
      <c r="E6" s="14">
        <v>38057</v>
      </c>
      <c r="F6" s="9">
        <v>19.29</v>
      </c>
      <c r="G6" s="9">
        <f t="shared" si="0"/>
        <v>771.59999999999991</v>
      </c>
      <c r="H6" s="8"/>
      <c r="I6" s="9">
        <f>G6</f>
        <v>771.59999999999991</v>
      </c>
      <c r="J6" s="9">
        <f>I6+I3-H2</f>
        <v>303</v>
      </c>
    </row>
    <row r="7" spans="1:10" x14ac:dyDescent="0.2">
      <c r="A7" s="4" t="s">
        <v>28</v>
      </c>
      <c r="C7" s="15" t="s">
        <v>14</v>
      </c>
      <c r="D7" s="13">
        <v>0</v>
      </c>
      <c r="E7" s="14">
        <v>38057</v>
      </c>
      <c r="F7" s="9"/>
      <c r="G7" s="9">
        <f t="shared" si="0"/>
        <v>0</v>
      </c>
      <c r="H7" s="8"/>
      <c r="I7" s="8"/>
      <c r="J7" s="10"/>
    </row>
    <row r="8" spans="1:10" x14ac:dyDescent="0.2">
      <c r="A8" s="4" t="s">
        <v>29</v>
      </c>
      <c r="C8" s="15" t="s">
        <v>14</v>
      </c>
      <c r="D8" s="13">
        <v>0</v>
      </c>
      <c r="E8" s="14">
        <v>38078</v>
      </c>
      <c r="F8" s="9"/>
      <c r="G8" s="9">
        <f t="shared" si="0"/>
        <v>0</v>
      </c>
      <c r="H8" s="8"/>
      <c r="I8" s="8"/>
      <c r="J8" s="10"/>
    </row>
    <row r="9" spans="1:10" x14ac:dyDescent="0.2">
      <c r="A9" s="4" t="s">
        <v>30</v>
      </c>
      <c r="C9" s="15" t="s">
        <v>14</v>
      </c>
      <c r="D9" s="13">
        <v>0</v>
      </c>
      <c r="E9" s="14">
        <v>38078</v>
      </c>
      <c r="F9" s="9"/>
      <c r="G9" s="9">
        <f t="shared" si="0"/>
        <v>0</v>
      </c>
      <c r="H9" s="8"/>
      <c r="I9" s="8"/>
      <c r="J9" s="10"/>
    </row>
    <row r="10" spans="1:10" x14ac:dyDescent="0.2">
      <c r="A10" s="4"/>
      <c r="F10" s="8"/>
      <c r="G10" s="8"/>
      <c r="H10" s="8"/>
      <c r="J10" s="6"/>
    </row>
    <row r="11" spans="1:10" x14ac:dyDescent="0.2">
      <c r="A11" s="12" t="s">
        <v>43</v>
      </c>
      <c r="B11" s="13" t="s">
        <v>44</v>
      </c>
      <c r="C11" s="15" t="s">
        <v>14</v>
      </c>
      <c r="D11" s="13">
        <v>70</v>
      </c>
      <c r="E11" s="14">
        <v>37993</v>
      </c>
      <c r="F11" s="9">
        <v>35.409999999999997</v>
      </c>
      <c r="G11" s="9">
        <f t="shared" ref="G11:G16" si="1">(D11*F11)</f>
        <v>2478.6999999999998</v>
      </c>
      <c r="H11" s="9">
        <f>G11</f>
        <v>2478.6999999999998</v>
      </c>
      <c r="J11" s="6"/>
    </row>
    <row r="12" spans="1:10" x14ac:dyDescent="0.2">
      <c r="A12" s="4"/>
      <c r="C12" s="15" t="s">
        <v>14</v>
      </c>
      <c r="D12" s="13">
        <v>70</v>
      </c>
      <c r="E12" s="14">
        <v>38015</v>
      </c>
      <c r="F12" s="9">
        <v>35.43</v>
      </c>
      <c r="G12" s="9">
        <f t="shared" si="1"/>
        <v>2480.1</v>
      </c>
      <c r="H12" s="8"/>
      <c r="J12" s="6"/>
    </row>
    <row r="13" spans="1:10" x14ac:dyDescent="0.2">
      <c r="A13" s="4"/>
      <c r="C13" s="15" t="s">
        <v>14</v>
      </c>
      <c r="D13" s="13">
        <v>70</v>
      </c>
      <c r="E13" s="14">
        <v>38036</v>
      </c>
      <c r="F13" s="9">
        <v>33.25</v>
      </c>
      <c r="G13" s="9">
        <f t="shared" si="1"/>
        <v>2327.5</v>
      </c>
      <c r="H13" s="8"/>
      <c r="I13" s="8"/>
      <c r="J13" s="6"/>
    </row>
    <row r="14" spans="1:10" x14ac:dyDescent="0.2">
      <c r="A14" s="4"/>
      <c r="C14" s="15" t="s">
        <v>14</v>
      </c>
      <c r="D14" s="13">
        <v>70</v>
      </c>
      <c r="E14" s="14">
        <v>38057</v>
      </c>
      <c r="F14" s="9">
        <v>36.049999999999997</v>
      </c>
      <c r="G14" s="9">
        <f t="shared" si="1"/>
        <v>2523.5</v>
      </c>
      <c r="H14" s="8"/>
      <c r="I14" s="8"/>
      <c r="J14" s="6"/>
    </row>
    <row r="15" spans="1:10" x14ac:dyDescent="0.2">
      <c r="A15" s="4"/>
      <c r="C15" s="15" t="s">
        <v>12</v>
      </c>
      <c r="D15" s="13">
        <v>70</v>
      </c>
      <c r="E15" s="14">
        <v>38078</v>
      </c>
      <c r="F15" s="9">
        <v>36.35</v>
      </c>
      <c r="G15" s="9">
        <f t="shared" si="1"/>
        <v>2544.5</v>
      </c>
      <c r="H15" s="8"/>
      <c r="I15" s="9">
        <f>G15</f>
        <v>2544.5</v>
      </c>
      <c r="J15" s="9">
        <f>I15-H11</f>
        <v>65.800000000000182</v>
      </c>
    </row>
    <row r="16" spans="1:10" x14ac:dyDescent="0.2">
      <c r="A16" s="4"/>
      <c r="C16" s="15" t="s">
        <v>14</v>
      </c>
      <c r="D16" s="13">
        <v>0</v>
      </c>
      <c r="E16" s="14">
        <v>38078</v>
      </c>
      <c r="F16" s="9"/>
      <c r="G16" s="9">
        <f t="shared" si="1"/>
        <v>0</v>
      </c>
      <c r="H16" s="8"/>
      <c r="I16" s="8"/>
      <c r="J16" s="10"/>
    </row>
    <row r="17" spans="1:10" x14ac:dyDescent="0.2">
      <c r="A17" s="4"/>
      <c r="F17" s="8"/>
      <c r="G17" s="8"/>
      <c r="H17" s="8"/>
      <c r="J17" s="6"/>
    </row>
    <row r="18" spans="1:10" x14ac:dyDescent="0.2">
      <c r="A18" s="12" t="s">
        <v>45</v>
      </c>
      <c r="B18" s="13" t="s">
        <v>46</v>
      </c>
      <c r="C18" s="15" t="s">
        <v>14</v>
      </c>
      <c r="D18" s="13">
        <v>177</v>
      </c>
      <c r="E18" s="14">
        <v>37993</v>
      </c>
      <c r="F18" s="9">
        <v>28.1</v>
      </c>
      <c r="G18" s="9">
        <f t="shared" ref="G18:G24" si="2">(D18*F18)</f>
        <v>4973.7</v>
      </c>
      <c r="H18" s="9">
        <f>G18</f>
        <v>4973.7</v>
      </c>
      <c r="J18" s="6"/>
    </row>
    <row r="19" spans="1:10" x14ac:dyDescent="0.2">
      <c r="A19" s="4"/>
      <c r="C19" s="15" t="s">
        <v>12</v>
      </c>
      <c r="D19" s="13">
        <v>177</v>
      </c>
      <c r="E19" s="14">
        <v>38015</v>
      </c>
      <c r="F19" s="9">
        <v>32.9</v>
      </c>
      <c r="G19" s="9">
        <f t="shared" si="2"/>
        <v>5823.3</v>
      </c>
      <c r="H19" s="8"/>
      <c r="I19" s="9">
        <f>G19</f>
        <v>5823.3</v>
      </c>
      <c r="J19" s="9">
        <f>I19-H18</f>
        <v>849.60000000000036</v>
      </c>
    </row>
    <row r="20" spans="1:10" x14ac:dyDescent="0.2">
      <c r="C20" s="15" t="s">
        <v>14</v>
      </c>
      <c r="D20" s="13">
        <v>0</v>
      </c>
      <c r="E20" s="14">
        <v>38015</v>
      </c>
      <c r="F20" s="9"/>
      <c r="G20" s="9">
        <f t="shared" si="2"/>
        <v>0</v>
      </c>
      <c r="H20" s="8"/>
      <c r="I20" s="8"/>
      <c r="J20" s="10"/>
    </row>
    <row r="21" spans="1:10" x14ac:dyDescent="0.2">
      <c r="C21" s="15" t="s">
        <v>14</v>
      </c>
      <c r="D21" s="13">
        <v>0</v>
      </c>
      <c r="E21" s="14">
        <v>38036</v>
      </c>
      <c r="F21" s="9"/>
      <c r="G21" s="9">
        <f t="shared" si="2"/>
        <v>0</v>
      </c>
      <c r="H21" s="8"/>
      <c r="J21" s="6"/>
    </row>
    <row r="22" spans="1:10" x14ac:dyDescent="0.2">
      <c r="A22" s="4"/>
      <c r="C22" s="15" t="s">
        <v>14</v>
      </c>
      <c r="D22" s="13">
        <v>0</v>
      </c>
      <c r="E22" s="14">
        <v>38057</v>
      </c>
      <c r="F22" s="9"/>
      <c r="G22" s="9">
        <f t="shared" si="2"/>
        <v>0</v>
      </c>
      <c r="H22" s="8"/>
      <c r="I22" s="8"/>
      <c r="J22" s="6"/>
    </row>
    <row r="23" spans="1:10" x14ac:dyDescent="0.2">
      <c r="A23" s="4"/>
      <c r="C23" s="15" t="s">
        <v>14</v>
      </c>
      <c r="D23" s="13">
        <v>0</v>
      </c>
      <c r="E23" s="14">
        <v>38078</v>
      </c>
      <c r="F23" s="9"/>
      <c r="G23" s="9">
        <f t="shared" si="2"/>
        <v>0</v>
      </c>
      <c r="H23" s="8"/>
      <c r="I23" s="8"/>
      <c r="J23" s="10"/>
    </row>
    <row r="24" spans="1:10" x14ac:dyDescent="0.2">
      <c r="A24" s="4"/>
      <c r="C24" s="15" t="s">
        <v>14</v>
      </c>
      <c r="D24" s="13">
        <v>0</v>
      </c>
      <c r="E24" s="14">
        <v>38078</v>
      </c>
      <c r="F24" s="9"/>
      <c r="G24" s="9">
        <f t="shared" si="2"/>
        <v>0</v>
      </c>
      <c r="H24" s="8"/>
      <c r="I24" s="8"/>
      <c r="J24" s="10"/>
    </row>
    <row r="25" spans="1:10" x14ac:dyDescent="0.2">
      <c r="A25" s="4"/>
      <c r="F25" s="8"/>
      <c r="G25" s="8"/>
      <c r="H25" s="8"/>
      <c r="J25" s="6"/>
    </row>
    <row r="26" spans="1:10" x14ac:dyDescent="0.2">
      <c r="A26" s="12" t="s">
        <v>47</v>
      </c>
      <c r="B26" s="13" t="s">
        <v>48</v>
      </c>
      <c r="C26" s="15" t="s">
        <v>14</v>
      </c>
      <c r="D26" s="13">
        <v>0</v>
      </c>
      <c r="E26" s="22">
        <v>37993</v>
      </c>
      <c r="F26" s="9"/>
      <c r="G26" s="9">
        <f t="shared" ref="G26:G31" si="3">(D26*F26)</f>
        <v>0</v>
      </c>
      <c r="H26" s="8"/>
      <c r="J26" s="6"/>
    </row>
    <row r="27" spans="1:10" x14ac:dyDescent="0.2">
      <c r="C27" s="15" t="s">
        <v>14</v>
      </c>
      <c r="D27" s="13">
        <v>400</v>
      </c>
      <c r="E27" s="14">
        <v>38015</v>
      </c>
      <c r="F27" s="9">
        <v>14.45</v>
      </c>
      <c r="G27" s="9">
        <f t="shared" si="3"/>
        <v>5780</v>
      </c>
      <c r="H27" s="9">
        <f>G27</f>
        <v>5780</v>
      </c>
      <c r="J27" s="6"/>
    </row>
    <row r="28" spans="1:10" x14ac:dyDescent="0.2">
      <c r="C28" s="15" t="s">
        <v>14</v>
      </c>
      <c r="D28" s="13">
        <v>400</v>
      </c>
      <c r="E28" s="23">
        <v>38036</v>
      </c>
      <c r="F28" s="9">
        <v>12.63</v>
      </c>
      <c r="G28" s="9">
        <f t="shared" si="3"/>
        <v>5052</v>
      </c>
      <c r="H28" s="8"/>
      <c r="J28" s="6"/>
    </row>
    <row r="29" spans="1:10" x14ac:dyDescent="0.2">
      <c r="A29" s="4"/>
      <c r="C29" s="15" t="s">
        <v>14</v>
      </c>
      <c r="D29" s="13">
        <v>400</v>
      </c>
      <c r="E29" s="14">
        <v>38057</v>
      </c>
      <c r="F29" s="9">
        <v>14.1</v>
      </c>
      <c r="G29" s="9">
        <f t="shared" si="3"/>
        <v>5640</v>
      </c>
      <c r="H29" s="8"/>
      <c r="I29" s="8"/>
      <c r="J29" s="6"/>
    </row>
    <row r="30" spans="1:10" x14ac:dyDescent="0.2">
      <c r="A30" s="4"/>
      <c r="C30" s="15" t="s">
        <v>12</v>
      </c>
      <c r="D30" s="13">
        <v>400</v>
      </c>
      <c r="E30" s="14">
        <v>38078</v>
      </c>
      <c r="F30" s="9">
        <v>13.95</v>
      </c>
      <c r="G30" s="9">
        <f t="shared" si="3"/>
        <v>5580</v>
      </c>
      <c r="H30" s="8"/>
      <c r="I30" s="9">
        <f>G30</f>
        <v>5580</v>
      </c>
      <c r="J30" s="9">
        <f>I30-H27</f>
        <v>-200</v>
      </c>
    </row>
    <row r="31" spans="1:10" x14ac:dyDescent="0.2">
      <c r="A31" s="4"/>
      <c r="C31" s="15" t="s">
        <v>14</v>
      </c>
      <c r="D31" s="13">
        <v>0</v>
      </c>
      <c r="E31" s="14">
        <v>38078</v>
      </c>
      <c r="F31" s="9"/>
      <c r="G31" s="9">
        <f t="shared" si="3"/>
        <v>0</v>
      </c>
      <c r="H31" s="8"/>
      <c r="I31" s="8"/>
      <c r="J31" s="10"/>
    </row>
    <row r="32" spans="1:10" x14ac:dyDescent="0.2">
      <c r="A32" s="4"/>
      <c r="E32" s="24"/>
      <c r="F32" s="8"/>
      <c r="G32" s="8"/>
      <c r="H32" s="8"/>
      <c r="J32" s="6"/>
    </row>
    <row r="33" spans="1:10" x14ac:dyDescent="0.2">
      <c r="A33" s="12" t="s">
        <v>49</v>
      </c>
      <c r="B33" s="13" t="s">
        <v>50</v>
      </c>
      <c r="C33" s="15" t="s">
        <v>14</v>
      </c>
      <c r="D33" s="13">
        <v>0</v>
      </c>
      <c r="E33" s="14">
        <v>37993</v>
      </c>
      <c r="F33" s="9"/>
      <c r="G33" s="9">
        <f t="shared" ref="G33:G38" si="4">(D33*F33)</f>
        <v>0</v>
      </c>
      <c r="H33" s="8"/>
      <c r="J33" s="6"/>
    </row>
    <row r="34" spans="1:10" x14ac:dyDescent="0.2">
      <c r="A34" s="4"/>
      <c r="C34" s="15" t="s">
        <v>14</v>
      </c>
      <c r="D34" s="13">
        <v>0</v>
      </c>
      <c r="E34" s="14">
        <v>38015</v>
      </c>
      <c r="F34" s="9"/>
      <c r="G34" s="9">
        <f t="shared" si="4"/>
        <v>0</v>
      </c>
      <c r="J34" s="6"/>
    </row>
    <row r="35" spans="1:10" x14ac:dyDescent="0.2">
      <c r="C35" s="15" t="s">
        <v>14</v>
      </c>
      <c r="D35" s="13">
        <v>0</v>
      </c>
      <c r="E35" s="22">
        <v>38036</v>
      </c>
      <c r="F35" s="9"/>
      <c r="G35" s="9">
        <f t="shared" si="4"/>
        <v>0</v>
      </c>
      <c r="H35" s="8"/>
      <c r="J35" s="6"/>
    </row>
    <row r="36" spans="1:10" x14ac:dyDescent="0.2">
      <c r="A36" s="4"/>
      <c r="C36" s="15" t="s">
        <v>14</v>
      </c>
      <c r="D36" s="13">
        <v>2159</v>
      </c>
      <c r="E36" s="14">
        <v>38057</v>
      </c>
      <c r="F36" s="9">
        <v>1.34</v>
      </c>
      <c r="G36" s="9">
        <f t="shared" si="4"/>
        <v>2893.06</v>
      </c>
      <c r="H36" s="9">
        <f>G36</f>
        <v>2893.06</v>
      </c>
      <c r="I36" s="8"/>
      <c r="J36" s="6"/>
    </row>
    <row r="37" spans="1:10" x14ac:dyDescent="0.2">
      <c r="A37" s="4"/>
      <c r="C37" s="15" t="s">
        <v>12</v>
      </c>
      <c r="D37" s="13">
        <v>2159</v>
      </c>
      <c r="E37" s="23">
        <v>38078</v>
      </c>
      <c r="F37" s="9">
        <v>1.37</v>
      </c>
      <c r="G37" s="9">
        <f t="shared" si="4"/>
        <v>2957.8300000000004</v>
      </c>
      <c r="H37" s="8"/>
      <c r="I37" s="9">
        <f>G37</f>
        <v>2957.8300000000004</v>
      </c>
      <c r="J37" s="9">
        <f>I37-H36</f>
        <v>64.770000000000437</v>
      </c>
    </row>
    <row r="38" spans="1:10" x14ac:dyDescent="0.2">
      <c r="A38" s="4"/>
      <c r="C38" s="15" t="s">
        <v>14</v>
      </c>
      <c r="D38" s="13">
        <v>0</v>
      </c>
      <c r="E38" s="14">
        <v>38078</v>
      </c>
      <c r="F38" s="9"/>
      <c r="G38" s="9">
        <f t="shared" si="4"/>
        <v>0</v>
      </c>
      <c r="H38" s="8"/>
      <c r="I38" s="8"/>
      <c r="J38" s="10"/>
    </row>
    <row r="39" spans="1:10" x14ac:dyDescent="0.2">
      <c r="A39" s="4"/>
      <c r="F39" s="8"/>
      <c r="G39" s="8"/>
      <c r="H39" s="8"/>
      <c r="J39" s="6"/>
    </row>
    <row r="40" spans="1:10" x14ac:dyDescent="0.2">
      <c r="A40" s="12" t="s">
        <v>6</v>
      </c>
      <c r="C40" s="16" t="s">
        <v>15</v>
      </c>
      <c r="D40" s="16" t="s">
        <v>16</v>
      </c>
      <c r="E40" s="13" t="s">
        <v>7</v>
      </c>
      <c r="F40" s="9">
        <v>10000</v>
      </c>
      <c r="G40" s="8"/>
      <c r="H40" s="8"/>
      <c r="J40" s="6"/>
    </row>
    <row r="41" spans="1:10" x14ac:dyDescent="0.2">
      <c r="A41" s="4"/>
      <c r="E41" s="14">
        <v>37993</v>
      </c>
      <c r="F41" s="9">
        <f>F40+(I2+I11+I18+I26+I33)-(H2+H11+H18+H26+H33)</f>
        <v>1047.6000000000004</v>
      </c>
      <c r="G41" s="11"/>
      <c r="H41" s="8"/>
      <c r="J41" s="6"/>
    </row>
    <row r="42" spans="1:10" x14ac:dyDescent="0.2">
      <c r="A42" s="4"/>
      <c r="E42" s="14">
        <v>38015</v>
      </c>
      <c r="F42" s="9">
        <f>F41+(I3+I12+I19+I27+I34)-(H3+H12+H19+H27+H34)</f>
        <v>2122.3000000000011</v>
      </c>
      <c r="G42" s="8"/>
      <c r="H42" s="8"/>
      <c r="J42" s="6"/>
    </row>
    <row r="43" spans="1:10" x14ac:dyDescent="0.2">
      <c r="A43" s="4"/>
      <c r="E43" s="14">
        <v>38036</v>
      </c>
      <c r="F43" s="9">
        <f>F42+(I5+I13+I21+I28+I35)-(H5+H13+H21+H28+H35)</f>
        <v>2122.3000000000011</v>
      </c>
      <c r="G43" s="11" t="s">
        <v>31</v>
      </c>
      <c r="H43" s="8"/>
      <c r="J43" s="6"/>
    </row>
    <row r="44" spans="1:10" x14ac:dyDescent="0.2">
      <c r="A44" s="4"/>
      <c r="E44" s="14">
        <v>38057</v>
      </c>
      <c r="F44" s="9">
        <f>F43+(I6+I14+I22+I29+I36)-(H6+H14+H22+H29+H36)</f>
        <v>0.84000000000105501</v>
      </c>
      <c r="G44" s="11" t="s">
        <v>32</v>
      </c>
      <c r="H44" s="8"/>
      <c r="J44" s="6"/>
    </row>
    <row r="45" spans="1:10" x14ac:dyDescent="0.2">
      <c r="A45" s="4"/>
      <c r="C45" s="16" t="s">
        <v>17</v>
      </c>
      <c r="D45" s="16" t="s">
        <v>18</v>
      </c>
      <c r="E45" s="14">
        <v>38078</v>
      </c>
      <c r="F45" s="9">
        <f>F44+(I8+I15+I23+I30+I37)-(H8+H15+H23+H30+H37)</f>
        <v>11083.170000000002</v>
      </c>
      <c r="G45" s="8"/>
      <c r="H45" s="8"/>
      <c r="J45" s="6"/>
    </row>
    <row r="46" spans="1:10" x14ac:dyDescent="0.2">
      <c r="A46" s="4"/>
      <c r="F46" s="8"/>
      <c r="G46" s="8"/>
      <c r="H46" s="8"/>
      <c r="J46" s="6"/>
    </row>
    <row r="47" spans="1:10" x14ac:dyDescent="0.2">
      <c r="A47" s="12" t="s">
        <v>8</v>
      </c>
      <c r="E47" s="14">
        <v>37993</v>
      </c>
      <c r="F47" s="9">
        <f>(G2+G11+G18+G26+G33+F41)</f>
        <v>10000</v>
      </c>
      <c r="G47" s="11" t="s">
        <v>33</v>
      </c>
      <c r="H47" s="8"/>
      <c r="J47" s="6"/>
    </row>
    <row r="48" spans="1:10" x14ac:dyDescent="0.2">
      <c r="A48" s="4"/>
      <c r="E48" s="14">
        <v>38015</v>
      </c>
      <c r="F48" s="9">
        <f>(G4+G12+G20+G27+G34+F42)</f>
        <v>11070.000000000002</v>
      </c>
      <c r="G48" s="11" t="s">
        <v>34</v>
      </c>
      <c r="H48" s="8"/>
      <c r="J48" s="6"/>
    </row>
    <row r="49" spans="1:10" x14ac:dyDescent="0.2">
      <c r="A49" s="4"/>
      <c r="B49" s="3" t="s">
        <v>35</v>
      </c>
      <c r="E49" s="14">
        <v>38036</v>
      </c>
      <c r="F49" s="9">
        <f>(G5+G13+G21+G28+G35+F43)</f>
        <v>10097.800000000001</v>
      </c>
      <c r="G49" s="11"/>
      <c r="J49" s="6"/>
    </row>
    <row r="50" spans="1:10" x14ac:dyDescent="0.2">
      <c r="A50" s="4"/>
      <c r="B50" s="3" t="s">
        <v>36</v>
      </c>
      <c r="E50" s="14">
        <v>38057</v>
      </c>
      <c r="F50" s="9">
        <f>(G7+G14+G22+G29+G36+F44)</f>
        <v>11057.400000000001</v>
      </c>
      <c r="G50" s="11"/>
      <c r="J50" s="6"/>
    </row>
    <row r="51" spans="1:10" x14ac:dyDescent="0.2">
      <c r="A51" s="4"/>
      <c r="B51" s="3" t="s">
        <v>37</v>
      </c>
      <c r="E51" s="14">
        <v>38078</v>
      </c>
      <c r="F51" s="9">
        <f>(G9+G16+G24+G31+G38)</f>
        <v>0</v>
      </c>
      <c r="G51" s="11" t="s">
        <v>51</v>
      </c>
      <c r="J51" s="6"/>
    </row>
    <row r="52" spans="1:10" x14ac:dyDescent="0.2">
      <c r="A52" s="3"/>
      <c r="B52" s="3" t="s">
        <v>39</v>
      </c>
      <c r="G52" s="11" t="s">
        <v>40</v>
      </c>
      <c r="H52" s="1"/>
      <c r="J52" s="6"/>
    </row>
    <row r="53" spans="1:10" x14ac:dyDescent="0.2">
      <c r="A53" s="4"/>
      <c r="G53" s="11"/>
      <c r="H53" s="1"/>
      <c r="J53" s="6"/>
    </row>
    <row r="54" spans="1:10" x14ac:dyDescent="0.2">
      <c r="A54" s="12" t="s">
        <v>9</v>
      </c>
      <c r="B54" s="5"/>
      <c r="C54" s="5"/>
      <c r="D54" s="5"/>
      <c r="E54" s="5"/>
      <c r="F54" s="9">
        <f>(F45-F47)</f>
        <v>1083.1700000000019</v>
      </c>
      <c r="G54" s="5"/>
      <c r="H54" s="5"/>
      <c r="I54" s="5"/>
      <c r="J54" s="7"/>
    </row>
  </sheetData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0A555729476746B270F6EAA421DB13" ma:contentTypeVersion="11" ma:contentTypeDescription="Create a new document." ma:contentTypeScope="" ma:versionID="9fc817aef22139bcc320bde061825976">
  <xsd:schema xmlns:xsd="http://www.w3.org/2001/XMLSchema" xmlns:xs="http://www.w3.org/2001/XMLSchema" xmlns:p="http://schemas.microsoft.com/office/2006/metadata/properties" xmlns:ns2="4705cbd3-ca1a-4580-b496-43e9547397df" xmlns:ns3="1f3c60a1-962a-4447-851e-559fd26c21a5" targetNamespace="http://schemas.microsoft.com/office/2006/metadata/properties" ma:root="true" ma:fieldsID="b70ff804cf417bb514735cfae320e5f2" ns2:_="" ns3:_="">
    <xsd:import namespace="4705cbd3-ca1a-4580-b496-43e9547397df"/>
    <xsd:import namespace="1f3c60a1-962a-4447-851e-559fd26c2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5cbd3-ca1a-4580-b496-43e9547397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37441c6-92f8-4530-8294-002a8837b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c60a1-962a-4447-851e-559fd26c2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1b437eb-02e3-461e-a483-b6decfb7080e}" ma:internalName="TaxCatchAll" ma:showField="CatchAllData" ma:web="1f3c60a1-962a-4447-851e-559fd26c2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c60a1-962a-4447-851e-559fd26c21a5" xsi:nil="true"/>
    <lcf76f155ced4ddcb4097134ff3c332f xmlns="4705cbd3-ca1a-4580-b496-43e9547397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5AAF9A4-C808-4510-8208-6AD5E03A0A80}"/>
</file>

<file path=customXml/itemProps2.xml><?xml version="1.0" encoding="utf-8"?>
<ds:datastoreItem xmlns:ds="http://schemas.openxmlformats.org/officeDocument/2006/customXml" ds:itemID="{F897D4B5-1F8D-425A-99F2-031C5468BF57}"/>
</file>

<file path=customXml/itemProps3.xml><?xml version="1.0" encoding="utf-8"?>
<ds:datastoreItem xmlns:ds="http://schemas.openxmlformats.org/officeDocument/2006/customXml" ds:itemID="{FC3D26E2-D4C2-4AF1-99F1-617FE6CB67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Sheet5</vt:lpstr>
      <vt:lpstr>Log_1</vt:lpstr>
      <vt:lpstr>Log_2</vt:lpstr>
      <vt:lpstr>Log_3</vt:lpstr>
      <vt:lpstr>Log_4</vt:lpstr>
      <vt:lpstr>Log_5</vt:lpstr>
      <vt:lpstr>Advanced_Log</vt:lpstr>
      <vt:lpstr>Log_2!Print_Area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Feld</dc:creator>
  <cp:lastModifiedBy>Melissa Feld</cp:lastModifiedBy>
  <cp:lastPrinted>2004-02-26T16:07:42Z</cp:lastPrinted>
  <dcterms:created xsi:type="dcterms:W3CDTF">2004-02-20T20:30:09Z</dcterms:created>
  <dcterms:modified xsi:type="dcterms:W3CDTF">2018-12-19T22:35:00Z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0x010100360A555729476746B270F6EAA421DB13</vt:lpwstr>
  </property>
</Properties>
</file>