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K:\Development\ACADEMIC\2-Active\Fried_Spt Fin 4E - X001657\WR - E7405\Manuscript\06 - to ELD\"/>
    </mc:Choice>
  </mc:AlternateContent>
  <bookViews>
    <workbookView xWindow="0" yWindow="0" windowWidth="19200" windowHeight="10860"/>
  </bookViews>
  <sheets>
    <sheet name="Sources Of Revenue" sheetId="1" r:id="rId1"/>
    <sheet name="Expenses" sheetId="6" r:id="rId2"/>
    <sheet name="Income Statement" sheetId="3" r:id="rId3"/>
    <sheet name="Gross Profit Margin" sheetId="5" r:id="rId4"/>
  </sheets>
  <calcPr calcId="162913"/>
</workbook>
</file>

<file path=xl/calcChain.xml><?xml version="1.0" encoding="utf-8"?>
<calcChain xmlns="http://schemas.openxmlformats.org/spreadsheetml/2006/main">
  <c r="M44" i="1" l="1"/>
  <c r="L44" i="1"/>
  <c r="K44" i="1"/>
  <c r="J44" i="1"/>
  <c r="I44" i="1"/>
  <c r="H44" i="1"/>
  <c r="G44" i="1"/>
  <c r="F44" i="1"/>
  <c r="E44" i="1"/>
  <c r="D44" i="1"/>
  <c r="E14" i="6" l="1"/>
  <c r="E21" i="3"/>
  <c r="E21" i="6"/>
  <c r="E22" i="3"/>
  <c r="E30" i="6"/>
  <c r="E23" i="3"/>
  <c r="E50" i="6"/>
  <c r="E24" i="3"/>
  <c r="E57" i="6"/>
  <c r="E25" i="3"/>
  <c r="E26" i="3"/>
  <c r="F14" i="6"/>
  <c r="F21" i="3"/>
  <c r="F21" i="6"/>
  <c r="F22" i="3"/>
  <c r="F30" i="6"/>
  <c r="F23" i="3"/>
  <c r="F50" i="6"/>
  <c r="F24" i="3"/>
  <c r="F57" i="6"/>
  <c r="F25" i="3"/>
  <c r="F26" i="3"/>
  <c r="G14" i="6"/>
  <c r="G21" i="3"/>
  <c r="G21" i="6"/>
  <c r="G22" i="3"/>
  <c r="G30" i="6"/>
  <c r="G23" i="3"/>
  <c r="G50" i="6"/>
  <c r="G24" i="3"/>
  <c r="G57" i="6"/>
  <c r="G25" i="3"/>
  <c r="G26" i="3"/>
  <c r="H14" i="6"/>
  <c r="H21" i="3"/>
  <c r="H21" i="6"/>
  <c r="H22" i="3"/>
  <c r="H30" i="6"/>
  <c r="H23" i="3"/>
  <c r="H50" i="6"/>
  <c r="H24" i="3"/>
  <c r="H57" i="6"/>
  <c r="H25" i="3"/>
  <c r="H26" i="3"/>
  <c r="I14" i="6"/>
  <c r="I21" i="3"/>
  <c r="I21" i="6"/>
  <c r="I22" i="3"/>
  <c r="I30" i="6"/>
  <c r="I23" i="3"/>
  <c r="I50" i="6"/>
  <c r="I24" i="3"/>
  <c r="I57" i="6"/>
  <c r="I25" i="3"/>
  <c r="I26" i="3"/>
  <c r="J14" i="6"/>
  <c r="J21" i="3"/>
  <c r="J21" i="6"/>
  <c r="J22" i="3"/>
  <c r="J30" i="6"/>
  <c r="J23" i="3"/>
  <c r="J50" i="6"/>
  <c r="J24" i="3"/>
  <c r="J57" i="6"/>
  <c r="J25" i="3"/>
  <c r="J26" i="3"/>
  <c r="K14" i="6"/>
  <c r="K21" i="3"/>
  <c r="K21" i="6"/>
  <c r="K22" i="3"/>
  <c r="K30" i="6"/>
  <c r="K23" i="3"/>
  <c r="K50" i="6"/>
  <c r="K24" i="3"/>
  <c r="K57" i="6"/>
  <c r="K25" i="3"/>
  <c r="K26" i="3"/>
  <c r="L14" i="6"/>
  <c r="L21" i="3"/>
  <c r="L21" i="6"/>
  <c r="L22" i="3"/>
  <c r="L30" i="6"/>
  <c r="L23" i="3"/>
  <c r="L50" i="6"/>
  <c r="L24" i="3"/>
  <c r="L57" i="6"/>
  <c r="L25" i="3"/>
  <c r="L26" i="3"/>
  <c r="M14" i="6"/>
  <c r="M21" i="3"/>
  <c r="M21" i="6"/>
  <c r="M22" i="3"/>
  <c r="M30" i="6"/>
  <c r="M23" i="3"/>
  <c r="M50" i="6"/>
  <c r="M24" i="3"/>
  <c r="M57" i="6"/>
  <c r="M25" i="3"/>
  <c r="M26" i="3"/>
  <c r="D14" i="6"/>
  <c r="D21" i="3"/>
  <c r="D21" i="6"/>
  <c r="D22" i="3"/>
  <c r="D30" i="6"/>
  <c r="D23" i="3"/>
  <c r="D50" i="6"/>
  <c r="D24" i="3"/>
  <c r="D57" i="6"/>
  <c r="D25" i="3"/>
  <c r="D26" i="3"/>
  <c r="E7" i="1"/>
  <c r="E3" i="3"/>
  <c r="E21" i="1"/>
  <c r="E4" i="3"/>
  <c r="E36" i="1"/>
  <c r="E42" i="1"/>
  <c r="E5" i="3"/>
  <c r="D5" i="5" s="1"/>
  <c r="D8" i="5" s="1"/>
  <c r="E6" i="3"/>
  <c r="E75" i="1"/>
  <c r="E7" i="3"/>
  <c r="E8" i="3"/>
  <c r="E13" i="1"/>
  <c r="E11" i="3"/>
  <c r="E26" i="1"/>
  <c r="E12" i="3"/>
  <c r="E54" i="1"/>
  <c r="E13" i="3"/>
  <c r="E65" i="1"/>
  <c r="E67" i="1"/>
  <c r="E14" i="3"/>
  <c r="E80" i="1"/>
  <c r="E15" i="3"/>
  <c r="E16" i="3"/>
  <c r="E18" i="3"/>
  <c r="E28" i="3" s="1"/>
  <c r="F7" i="1"/>
  <c r="F3" i="3"/>
  <c r="F21" i="1"/>
  <c r="F4" i="3"/>
  <c r="F36" i="1"/>
  <c r="F42" i="1"/>
  <c r="F5" i="3"/>
  <c r="F6" i="3"/>
  <c r="F75" i="1"/>
  <c r="F7" i="3"/>
  <c r="F8" i="3"/>
  <c r="F13" i="1"/>
  <c r="F11" i="3"/>
  <c r="F26" i="1"/>
  <c r="F12" i="3"/>
  <c r="F54" i="1"/>
  <c r="F13" i="3"/>
  <c r="F65" i="1"/>
  <c r="F67" i="1"/>
  <c r="F14" i="3"/>
  <c r="F80" i="1"/>
  <c r="F15" i="3"/>
  <c r="F16" i="3"/>
  <c r="F18" i="3"/>
  <c r="G7" i="1"/>
  <c r="G3" i="3"/>
  <c r="G21" i="1"/>
  <c r="G4" i="3"/>
  <c r="G36" i="1"/>
  <c r="G42" i="1"/>
  <c r="G5" i="3"/>
  <c r="F5" i="5" s="1"/>
  <c r="F8" i="5" s="1"/>
  <c r="G6" i="3"/>
  <c r="G75" i="1"/>
  <c r="G7" i="3"/>
  <c r="G8" i="3"/>
  <c r="G13" i="1"/>
  <c r="G11" i="3"/>
  <c r="G26" i="1"/>
  <c r="G12" i="3"/>
  <c r="G54" i="1"/>
  <c r="G13" i="3"/>
  <c r="G65" i="1"/>
  <c r="G67" i="1"/>
  <c r="G14" i="3"/>
  <c r="G80" i="1"/>
  <c r="G15" i="3"/>
  <c r="G16" i="3"/>
  <c r="G18" i="3"/>
  <c r="G28" i="3" s="1"/>
  <c r="H7" i="1"/>
  <c r="H3" i="3"/>
  <c r="H21" i="1"/>
  <c r="H4" i="3"/>
  <c r="H36" i="1"/>
  <c r="H42" i="1"/>
  <c r="H5" i="3"/>
  <c r="H6" i="3"/>
  <c r="H75" i="1"/>
  <c r="H7" i="3"/>
  <c r="H8" i="3"/>
  <c r="H13" i="1"/>
  <c r="H11" i="3"/>
  <c r="H26" i="1"/>
  <c r="H12" i="3"/>
  <c r="H54" i="1"/>
  <c r="H13" i="3"/>
  <c r="H65" i="1"/>
  <c r="H67" i="1"/>
  <c r="H14" i="3"/>
  <c r="H80" i="1"/>
  <c r="H15" i="3"/>
  <c r="H16" i="3"/>
  <c r="H18" i="3"/>
  <c r="I7" i="1"/>
  <c r="I3" i="3"/>
  <c r="I21" i="1"/>
  <c r="I4" i="3"/>
  <c r="I36" i="1"/>
  <c r="I42" i="1"/>
  <c r="I5" i="3"/>
  <c r="I6" i="3"/>
  <c r="I75" i="1"/>
  <c r="I7" i="3"/>
  <c r="I8" i="3"/>
  <c r="I18" i="3" s="1"/>
  <c r="I28" i="3" s="1"/>
  <c r="I13" i="1"/>
  <c r="I11" i="3"/>
  <c r="I26" i="1"/>
  <c r="I12" i="3"/>
  <c r="I54" i="1"/>
  <c r="I13" i="3"/>
  <c r="I65" i="1"/>
  <c r="I67" i="1"/>
  <c r="I14" i="3"/>
  <c r="I80" i="1"/>
  <c r="I15" i="3"/>
  <c r="I16" i="3"/>
  <c r="J7" i="1"/>
  <c r="J3" i="3"/>
  <c r="J21" i="1"/>
  <c r="J4" i="3"/>
  <c r="J36" i="1"/>
  <c r="J42" i="1"/>
  <c r="J5" i="3"/>
  <c r="J6" i="3"/>
  <c r="J75" i="1"/>
  <c r="J7" i="3"/>
  <c r="J8" i="3"/>
  <c r="J18" i="3" s="1"/>
  <c r="J28" i="3" s="1"/>
  <c r="J13" i="1"/>
  <c r="J11" i="3"/>
  <c r="J26" i="1"/>
  <c r="J12" i="3"/>
  <c r="J54" i="1"/>
  <c r="J13" i="3"/>
  <c r="J65" i="1"/>
  <c r="J67" i="1"/>
  <c r="J14" i="3"/>
  <c r="J80" i="1"/>
  <c r="J15" i="3"/>
  <c r="J16" i="3"/>
  <c r="K7" i="1"/>
  <c r="K3" i="3"/>
  <c r="K21" i="1"/>
  <c r="K4" i="3"/>
  <c r="K36" i="1"/>
  <c r="K42" i="1"/>
  <c r="K5" i="3"/>
  <c r="K6" i="3"/>
  <c r="K75" i="1"/>
  <c r="K7" i="3"/>
  <c r="K8" i="3"/>
  <c r="K13" i="1"/>
  <c r="K11" i="3"/>
  <c r="K26" i="1"/>
  <c r="K12" i="3"/>
  <c r="K54" i="1"/>
  <c r="K13" i="3"/>
  <c r="K65" i="1"/>
  <c r="K67" i="1"/>
  <c r="K14" i="3"/>
  <c r="K80" i="1"/>
  <c r="K15" i="3"/>
  <c r="K16" i="3"/>
  <c r="K18" i="3"/>
  <c r="L7" i="1"/>
  <c r="L3" i="3"/>
  <c r="L21" i="1"/>
  <c r="L4" i="3"/>
  <c r="L36" i="1"/>
  <c r="L42" i="1"/>
  <c r="L5" i="3"/>
  <c r="L6" i="3"/>
  <c r="L75" i="1"/>
  <c r="L7" i="3"/>
  <c r="L8" i="3"/>
  <c r="L13" i="1"/>
  <c r="L11" i="3"/>
  <c r="L26" i="1"/>
  <c r="L12" i="3"/>
  <c r="L54" i="1"/>
  <c r="L13" i="3"/>
  <c r="L65" i="1"/>
  <c r="L67" i="1"/>
  <c r="L14" i="3"/>
  <c r="L80" i="1"/>
  <c r="L15" i="3"/>
  <c r="L16" i="3"/>
  <c r="L18" i="3"/>
  <c r="M7" i="1"/>
  <c r="M3" i="3"/>
  <c r="M21" i="1"/>
  <c r="M4" i="3"/>
  <c r="M36" i="1"/>
  <c r="M42" i="1"/>
  <c r="M5" i="3"/>
  <c r="M6" i="3"/>
  <c r="M75" i="1"/>
  <c r="M7" i="3"/>
  <c r="M8" i="3"/>
  <c r="M13" i="1"/>
  <c r="M11" i="3"/>
  <c r="M26" i="1"/>
  <c r="M12" i="3"/>
  <c r="M54" i="1"/>
  <c r="M13" i="3"/>
  <c r="M65" i="1"/>
  <c r="M67" i="1"/>
  <c r="M14" i="3"/>
  <c r="M80" i="1"/>
  <c r="M15" i="3"/>
  <c r="M16" i="3"/>
  <c r="M18" i="3"/>
  <c r="D7" i="1"/>
  <c r="D3" i="3"/>
  <c r="D21" i="1"/>
  <c r="D4" i="3"/>
  <c r="D36" i="1"/>
  <c r="D42" i="1"/>
  <c r="D5" i="3"/>
  <c r="C5" i="5" s="1"/>
  <c r="C8" i="5" s="1"/>
  <c r="D6" i="3"/>
  <c r="D75" i="1"/>
  <c r="D7" i="3"/>
  <c r="D8" i="3"/>
  <c r="D18" i="3" s="1"/>
  <c r="D28" i="3" s="1"/>
  <c r="D13" i="1"/>
  <c r="D11" i="3"/>
  <c r="D26" i="1"/>
  <c r="D12" i="3"/>
  <c r="D54" i="1"/>
  <c r="D13" i="3"/>
  <c r="D65" i="1"/>
  <c r="D67" i="1"/>
  <c r="D14" i="3"/>
  <c r="D80" i="1"/>
  <c r="D15" i="3"/>
  <c r="D16" i="3"/>
  <c r="B80" i="1"/>
  <c r="B15" i="3"/>
  <c r="E59" i="6"/>
  <c r="F59" i="6"/>
  <c r="G59" i="6"/>
  <c r="H59" i="6"/>
  <c r="I59" i="6"/>
  <c r="J59" i="6"/>
  <c r="K59" i="6"/>
  <c r="L59" i="6"/>
  <c r="M59" i="6"/>
  <c r="D59" i="6"/>
  <c r="B14" i="6"/>
  <c r="E15" i="1"/>
  <c r="E28" i="1"/>
  <c r="E56" i="1"/>
  <c r="D13" i="5" s="1"/>
  <c r="D16" i="5" s="1"/>
  <c r="D18" i="5" s="1"/>
  <c r="E69" i="1"/>
  <c r="E82" i="1"/>
  <c r="F15" i="1"/>
  <c r="F28" i="1"/>
  <c r="F56" i="1"/>
  <c r="F69" i="1"/>
  <c r="F82" i="1"/>
  <c r="F84" i="1"/>
  <c r="G15" i="1"/>
  <c r="G28" i="1"/>
  <c r="G56" i="1"/>
  <c r="G84" i="1" s="1"/>
  <c r="G69" i="1"/>
  <c r="G82" i="1"/>
  <c r="H15" i="1"/>
  <c r="H28" i="1"/>
  <c r="H56" i="1"/>
  <c r="H84" i="1" s="1"/>
  <c r="H69" i="1"/>
  <c r="H82" i="1"/>
  <c r="I15" i="1"/>
  <c r="I28" i="1"/>
  <c r="I56" i="1"/>
  <c r="I69" i="1"/>
  <c r="I82" i="1"/>
  <c r="I84" i="1"/>
  <c r="J15" i="1"/>
  <c r="J28" i="1"/>
  <c r="J56" i="1"/>
  <c r="J84" i="1" s="1"/>
  <c r="J69" i="1"/>
  <c r="J82" i="1"/>
  <c r="K15" i="1"/>
  <c r="K28" i="1"/>
  <c r="K56" i="1"/>
  <c r="K84" i="1" s="1"/>
  <c r="K69" i="1"/>
  <c r="K82" i="1"/>
  <c r="L15" i="1"/>
  <c r="L28" i="1"/>
  <c r="L56" i="1"/>
  <c r="L84" i="1" s="1"/>
  <c r="L69" i="1"/>
  <c r="L82" i="1"/>
  <c r="M15" i="1"/>
  <c r="M28" i="1"/>
  <c r="M56" i="1"/>
  <c r="M84" i="1" s="1"/>
  <c r="M69" i="1"/>
  <c r="M82" i="1"/>
  <c r="D15" i="1"/>
  <c r="D28" i="1"/>
  <c r="D56" i="1"/>
  <c r="D84" i="1" s="1"/>
  <c r="D69" i="1"/>
  <c r="D82" i="1"/>
  <c r="B36" i="1"/>
  <c r="B42" i="1"/>
  <c r="B44" i="1"/>
  <c r="B5" i="3"/>
  <c r="B21" i="1"/>
  <c r="B4" i="3"/>
  <c r="B7" i="1"/>
  <c r="B3" i="3"/>
  <c r="C33" i="1"/>
  <c r="C34" i="1"/>
  <c r="C35" i="1"/>
  <c r="C36" i="1"/>
  <c r="C39" i="1"/>
  <c r="C40" i="1"/>
  <c r="C41" i="1"/>
  <c r="C42" i="1"/>
  <c r="C19" i="1"/>
  <c r="C20" i="1"/>
  <c r="C21" i="1"/>
  <c r="C4" i="1"/>
  <c r="C5" i="1"/>
  <c r="C6" i="1"/>
  <c r="C7" i="1"/>
  <c r="B54" i="1"/>
  <c r="B65" i="1"/>
  <c r="B67" i="1"/>
  <c r="C11" i="5"/>
  <c r="C12" i="5"/>
  <c r="C13" i="5"/>
  <c r="C16" i="5" s="1"/>
  <c r="C18" i="5" s="1"/>
  <c r="C14" i="5"/>
  <c r="C15" i="5"/>
  <c r="D11" i="5"/>
  <c r="D12" i="5"/>
  <c r="D14" i="5"/>
  <c r="D15" i="5"/>
  <c r="E11" i="5"/>
  <c r="E12" i="5"/>
  <c r="E13" i="5"/>
  <c r="E14" i="5"/>
  <c r="E15" i="5"/>
  <c r="E16" i="5"/>
  <c r="E18" i="5" s="1"/>
  <c r="F11" i="5"/>
  <c r="F12" i="5"/>
  <c r="F13" i="5"/>
  <c r="F16" i="5" s="1"/>
  <c r="F18" i="5" s="1"/>
  <c r="F14" i="5"/>
  <c r="F15" i="5"/>
  <c r="G11" i="5"/>
  <c r="G12" i="5"/>
  <c r="G14" i="5"/>
  <c r="G15" i="5"/>
  <c r="H11" i="5"/>
  <c r="H12" i="5"/>
  <c r="H13" i="5"/>
  <c r="H16" i="5" s="1"/>
  <c r="H14" i="5"/>
  <c r="H15" i="5"/>
  <c r="I11" i="5"/>
  <c r="I12" i="5"/>
  <c r="I13" i="5"/>
  <c r="I16" i="5" s="1"/>
  <c r="I14" i="5"/>
  <c r="I15" i="5"/>
  <c r="J11" i="5"/>
  <c r="J12" i="5"/>
  <c r="J14" i="5"/>
  <c r="J15" i="5"/>
  <c r="K11" i="5"/>
  <c r="K12" i="5"/>
  <c r="K13" i="5"/>
  <c r="K16" i="5" s="1"/>
  <c r="K18" i="5" s="1"/>
  <c r="K14" i="5"/>
  <c r="K15" i="5"/>
  <c r="L11" i="5"/>
  <c r="L12" i="5"/>
  <c r="L13" i="5"/>
  <c r="L16" i="5" s="1"/>
  <c r="L18" i="5" s="1"/>
  <c r="L14" i="5"/>
  <c r="L15" i="5"/>
  <c r="B11" i="5"/>
  <c r="B12" i="5"/>
  <c r="B56" i="1"/>
  <c r="B13" i="5"/>
  <c r="B69" i="1"/>
  <c r="B14" i="5"/>
  <c r="B75" i="1"/>
  <c r="B82" i="1"/>
  <c r="B15" i="5"/>
  <c r="B16" i="5"/>
  <c r="C3" i="5"/>
  <c r="C4" i="5"/>
  <c r="C6" i="5"/>
  <c r="C7" i="5"/>
  <c r="D3" i="5"/>
  <c r="D4" i="5"/>
  <c r="D6" i="5"/>
  <c r="D7" i="5"/>
  <c r="E3" i="5"/>
  <c r="E4" i="5"/>
  <c r="E5" i="5"/>
  <c r="E8" i="5" s="1"/>
  <c r="E6" i="5"/>
  <c r="E7" i="5"/>
  <c r="F3" i="5"/>
  <c r="F4" i="5"/>
  <c r="F6" i="5"/>
  <c r="F7" i="5"/>
  <c r="G3" i="5"/>
  <c r="G4" i="5"/>
  <c r="G5" i="5"/>
  <c r="G8" i="5" s="1"/>
  <c r="G6" i="5"/>
  <c r="G7" i="5"/>
  <c r="H3" i="5"/>
  <c r="H4" i="5"/>
  <c r="H5" i="5"/>
  <c r="H8" i="5" s="1"/>
  <c r="H6" i="5"/>
  <c r="H7" i="5"/>
  <c r="I3" i="5"/>
  <c r="I4" i="5"/>
  <c r="I5" i="5"/>
  <c r="I8" i="5" s="1"/>
  <c r="I6" i="5"/>
  <c r="I7" i="5"/>
  <c r="J3" i="5"/>
  <c r="J4" i="5"/>
  <c r="J5" i="5"/>
  <c r="J8" i="5" s="1"/>
  <c r="J6" i="5"/>
  <c r="J7" i="5"/>
  <c r="K3" i="5"/>
  <c r="K4" i="5"/>
  <c r="K5" i="5"/>
  <c r="K8" i="5" s="1"/>
  <c r="K6" i="5"/>
  <c r="K7" i="5"/>
  <c r="L3" i="5"/>
  <c r="L4" i="5"/>
  <c r="L5" i="5"/>
  <c r="L6" i="5"/>
  <c r="L7" i="5"/>
  <c r="L8" i="5"/>
  <c r="B3" i="5"/>
  <c r="B4" i="5"/>
  <c r="B5" i="5"/>
  <c r="B6" i="3"/>
  <c r="B6" i="5"/>
  <c r="B7" i="3"/>
  <c r="B7" i="5"/>
  <c r="B8" i="5"/>
  <c r="B8" i="3"/>
  <c r="B13" i="1"/>
  <c r="B11" i="3"/>
  <c r="B26" i="1"/>
  <c r="B12" i="3"/>
  <c r="B13" i="3"/>
  <c r="B14" i="3"/>
  <c r="B16" i="3"/>
  <c r="B18" i="3"/>
  <c r="B21" i="3"/>
  <c r="B21" i="6"/>
  <c r="B22" i="3"/>
  <c r="B30" i="6"/>
  <c r="B23" i="3"/>
  <c r="B50" i="6"/>
  <c r="B24" i="3"/>
  <c r="B57" i="6"/>
  <c r="B25" i="3"/>
  <c r="B26" i="3"/>
  <c r="B28" i="3"/>
  <c r="C28" i="3"/>
  <c r="B84" i="1"/>
  <c r="B18" i="5"/>
  <c r="A7" i="5"/>
  <c r="A4" i="5"/>
  <c r="A5" i="5"/>
  <c r="A6" i="5"/>
  <c r="A3" i="5"/>
  <c r="C18" i="3"/>
  <c r="C11" i="3"/>
  <c r="C12" i="3"/>
  <c r="C13" i="3"/>
  <c r="C14" i="3"/>
  <c r="C15" i="3"/>
  <c r="C16" i="3"/>
  <c r="C3" i="3"/>
  <c r="C4" i="3"/>
  <c r="C5" i="3"/>
  <c r="C6" i="3"/>
  <c r="C7" i="3"/>
  <c r="C8" i="3"/>
  <c r="F28" i="3"/>
  <c r="H28" i="3"/>
  <c r="K28" i="3"/>
  <c r="L28" i="3"/>
  <c r="M28" i="3"/>
  <c r="C24" i="3"/>
  <c r="C21" i="3"/>
  <c r="B59" i="6"/>
  <c r="C10" i="1"/>
  <c r="C11" i="1"/>
  <c r="C12" i="1"/>
  <c r="C13" i="1"/>
  <c r="C15" i="1"/>
  <c r="C25" i="3"/>
  <c r="C23" i="3"/>
  <c r="C22" i="3"/>
  <c r="C82" i="1"/>
  <c r="C79" i="1"/>
  <c r="C78" i="1"/>
  <c r="C74" i="1"/>
  <c r="C73" i="1"/>
  <c r="C72" i="1"/>
  <c r="C69" i="1"/>
  <c r="C64" i="1"/>
  <c r="C63" i="1"/>
  <c r="C62" i="1"/>
  <c r="C56" i="1"/>
  <c r="C53" i="1"/>
  <c r="C52" i="1"/>
  <c r="C51" i="1"/>
  <c r="C50" i="1"/>
  <c r="C49" i="1"/>
  <c r="C48" i="1"/>
  <c r="C47" i="1"/>
  <c r="C28" i="1"/>
  <c r="C25" i="1"/>
  <c r="C24" i="1"/>
  <c r="C56" i="6"/>
  <c r="C55" i="6"/>
  <c r="C53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29" i="6"/>
  <c r="C28" i="6"/>
  <c r="C27" i="6"/>
  <c r="C26" i="6"/>
  <c r="C25" i="6"/>
  <c r="C24" i="6"/>
  <c r="C20" i="6"/>
  <c r="C19" i="6"/>
  <c r="C18" i="6"/>
  <c r="C17" i="6"/>
  <c r="C13" i="6"/>
  <c r="C12" i="6"/>
  <c r="C11" i="6"/>
  <c r="C10" i="6"/>
  <c r="C9" i="6"/>
  <c r="C8" i="6"/>
  <c r="C7" i="6"/>
  <c r="C6" i="6"/>
  <c r="C5" i="6"/>
  <c r="C4" i="6"/>
  <c r="C57" i="6"/>
  <c r="C50" i="6"/>
  <c r="C30" i="6"/>
  <c r="C21" i="6"/>
  <c r="C14" i="6"/>
  <c r="C80" i="1"/>
  <c r="C75" i="1"/>
  <c r="C65" i="1"/>
  <c r="C54" i="1"/>
  <c r="C26" i="1"/>
  <c r="C84" i="1"/>
  <c r="C26" i="3"/>
  <c r="J13" i="5" l="1"/>
  <c r="J16" i="5" s="1"/>
  <c r="J18" i="5" s="1"/>
  <c r="I18" i="5"/>
  <c r="H18" i="5"/>
  <c r="G13" i="5"/>
  <c r="G16" i="5" s="1"/>
  <c r="G18" i="5" s="1"/>
  <c r="E84" i="1"/>
</calcChain>
</file>

<file path=xl/sharedStrings.xml><?xml version="1.0" encoding="utf-8"?>
<sst xmlns="http://schemas.openxmlformats.org/spreadsheetml/2006/main" count="176" uniqueCount="139">
  <si>
    <t>Revenues</t>
  </si>
  <si>
    <t>$</t>
  </si>
  <si>
    <t>%</t>
  </si>
  <si>
    <t>Operating Expenses</t>
  </si>
  <si>
    <t xml:space="preserve">     Other</t>
  </si>
  <si>
    <t xml:space="preserve">Operating Income </t>
  </si>
  <si>
    <t>Direct Costs</t>
  </si>
  <si>
    <t xml:space="preserve">     Payment to MLB</t>
  </si>
  <si>
    <t>Advertising Revenue</t>
  </si>
  <si>
    <t xml:space="preserve">     Radio</t>
  </si>
  <si>
    <t>Total Concession Revenue</t>
  </si>
  <si>
    <t xml:space="preserve">     Group Concessions</t>
  </si>
  <si>
    <t xml:space="preserve">     Food</t>
  </si>
  <si>
    <t xml:space="preserve">     Beer</t>
  </si>
  <si>
    <t xml:space="preserve">     Payroll</t>
  </si>
  <si>
    <t>Merchandise Revenue</t>
  </si>
  <si>
    <t xml:space="preserve">     Purchases</t>
  </si>
  <si>
    <t>Other Revenue</t>
  </si>
  <si>
    <t>Total Other Revenue</t>
  </si>
  <si>
    <t xml:space="preserve">     Parking</t>
  </si>
  <si>
    <t xml:space="preserve">     Programs</t>
  </si>
  <si>
    <t>Total Gross Profit</t>
  </si>
  <si>
    <t xml:space="preserve">     Program</t>
  </si>
  <si>
    <t xml:space="preserve">Gross Profit Margin </t>
  </si>
  <si>
    <t>Park and Game Expenses</t>
  </si>
  <si>
    <t xml:space="preserve">     Utilities</t>
  </si>
  <si>
    <t xml:space="preserve">     Maintenance</t>
  </si>
  <si>
    <t xml:space="preserve">     Security</t>
  </si>
  <si>
    <t xml:space="preserve">     Umpires</t>
  </si>
  <si>
    <t xml:space="preserve">     Miscellaneous</t>
  </si>
  <si>
    <t>Team Expenses</t>
  </si>
  <si>
    <t xml:space="preserve">     Transportation</t>
  </si>
  <si>
    <t xml:space="preserve">     Lodging</t>
  </si>
  <si>
    <t xml:space="preserve">     Uniforms</t>
  </si>
  <si>
    <t>General and Administrative Expenses</t>
  </si>
  <si>
    <t xml:space="preserve">     Salaries</t>
  </si>
  <si>
    <t>Debt Services Plus Other Expenses</t>
  </si>
  <si>
    <t xml:space="preserve">     Interest</t>
  </si>
  <si>
    <t xml:space="preserve">     Depreciation</t>
  </si>
  <si>
    <t>Other Expenses</t>
  </si>
  <si>
    <t xml:space="preserve">     Amortization</t>
  </si>
  <si>
    <t xml:space="preserve">     Contributions</t>
  </si>
  <si>
    <t xml:space="preserve">     Entertainment </t>
  </si>
  <si>
    <t xml:space="preserve">     Insurance</t>
  </si>
  <si>
    <t xml:space="preserve">     Postage</t>
  </si>
  <si>
    <t xml:space="preserve">     Rent</t>
  </si>
  <si>
    <t xml:space="preserve">     Supplies</t>
  </si>
  <si>
    <t xml:space="preserve">     Telephone</t>
  </si>
  <si>
    <t xml:space="preserve">     Travel</t>
  </si>
  <si>
    <t>Total Expenses</t>
  </si>
  <si>
    <t>Total Revenues</t>
  </si>
  <si>
    <t>Total Direct Costs</t>
  </si>
  <si>
    <t>Departmental Revenues</t>
  </si>
  <si>
    <t xml:space="preserve">Departmental Gross Profits </t>
  </si>
  <si>
    <t>Ticketing Direct Costs</t>
  </si>
  <si>
    <t>Total Ticketing Costs</t>
  </si>
  <si>
    <t>Ticketing Gross Profit</t>
  </si>
  <si>
    <t>Advertising Direct Costs</t>
  </si>
  <si>
    <t>Total Advertising Costs</t>
  </si>
  <si>
    <t>Advertising Gross Profit</t>
  </si>
  <si>
    <t>Concessions Revenue</t>
  </si>
  <si>
    <t>Ticketing Revenue</t>
  </si>
  <si>
    <t>Concessions Direct Costs</t>
  </si>
  <si>
    <t xml:space="preserve">Concessions Gross Profit </t>
  </si>
  <si>
    <t>Merchandise Direct Costs</t>
  </si>
  <si>
    <t>Merchandise Gross Profit</t>
  </si>
  <si>
    <t>Total Concessions Costs</t>
  </si>
  <si>
    <t>Total Merchandise Costs</t>
  </si>
  <si>
    <t>Final Merchandise Costs</t>
  </si>
  <si>
    <t>Other Direct Costs</t>
  </si>
  <si>
    <t>Total Other Costs</t>
  </si>
  <si>
    <t>Other Gross Profit</t>
  </si>
  <si>
    <t>Total Park and Game Expenses</t>
  </si>
  <si>
    <t xml:space="preserve">Total Team Expenses </t>
  </si>
  <si>
    <t>Total General and Administrative Expenses</t>
  </si>
  <si>
    <t>Total Other Expenses</t>
  </si>
  <si>
    <t>Total Debt Services Plus Other Expenses</t>
  </si>
  <si>
    <t>Total Ticketing Revenue</t>
  </si>
  <si>
    <t>Total Advertising Revenue</t>
  </si>
  <si>
    <t xml:space="preserve">           Beer</t>
  </si>
  <si>
    <t xml:space="preserve">           Food</t>
  </si>
  <si>
    <t xml:space="preserve">     Total Group Concessions</t>
  </si>
  <si>
    <t>Principal borrowed during the game</t>
  </si>
  <si>
    <t xml:space="preserve">     Season tickets</t>
  </si>
  <si>
    <t xml:space="preserve">     Group tickets</t>
  </si>
  <si>
    <t xml:space="preserve">     Individual tickets</t>
  </si>
  <si>
    <t xml:space="preserve">     Facility fee</t>
  </si>
  <si>
    <t xml:space="preserve">     Ticket production</t>
  </si>
  <si>
    <t xml:space="preserve">     Signage and sponsorship</t>
  </si>
  <si>
    <t xml:space="preserve">     Other advertising</t>
  </si>
  <si>
    <t xml:space="preserve">     Promotional spots</t>
  </si>
  <si>
    <t xml:space="preserve">     Game-day Concessions</t>
  </si>
  <si>
    <t xml:space="preserve">           Soft drinks</t>
  </si>
  <si>
    <t xml:space="preserve">     Total Game-day Consessions</t>
  </si>
  <si>
    <t xml:space="preserve">     Soft drinks</t>
  </si>
  <si>
    <t xml:space="preserve">     Supplies and uniforms</t>
  </si>
  <si>
    <t xml:space="preserve">     Equipment leasing</t>
  </si>
  <si>
    <t xml:space="preserve">     Payroll taxes</t>
  </si>
  <si>
    <t xml:space="preserve">     Beginning inventory</t>
  </si>
  <si>
    <t xml:space="preserve">     Ending inventory</t>
  </si>
  <si>
    <t xml:space="preserve">     Stadium rent</t>
  </si>
  <si>
    <t xml:space="preserve">     Real estate taxes</t>
  </si>
  <si>
    <t xml:space="preserve">     Game-day payroll</t>
  </si>
  <si>
    <t xml:space="preserve">     Game-day payroll taxes</t>
  </si>
  <si>
    <t xml:space="preserve">     Equipment rental</t>
  </si>
  <si>
    <t xml:space="preserve">     Laundry and clubhouse</t>
  </si>
  <si>
    <t xml:space="preserve">     Office operations</t>
  </si>
  <si>
    <t xml:space="preserve">     Dues and fees</t>
  </si>
  <si>
    <t xml:space="preserve">     Promotion and advertising</t>
  </si>
  <si>
    <t xml:space="preserve">     Auto expenses</t>
  </si>
  <si>
    <t xml:space="preserve">     Bad debt expenses</t>
  </si>
  <si>
    <t xml:space="preserve">     Bank service charge</t>
  </si>
  <si>
    <t xml:space="preserve">     Professional fees</t>
  </si>
  <si>
    <t xml:space="preserve">    Outside services</t>
  </si>
  <si>
    <t xml:space="preserve">     Repairs</t>
  </si>
  <si>
    <t xml:space="preserve">     Taxes</t>
  </si>
  <si>
    <t xml:space="preserve">     Amortization of contracts</t>
  </si>
  <si>
    <r>
      <t xml:space="preserve">    </t>
    </r>
    <r>
      <rPr>
        <sz val="10"/>
        <rFont val="Arial"/>
        <family val="2"/>
      </rPr>
      <t>Ticket revenue</t>
    </r>
  </si>
  <si>
    <r>
      <t xml:space="preserve">    </t>
    </r>
    <r>
      <rPr>
        <sz val="10"/>
        <rFont val="Arial"/>
        <family val="2"/>
      </rPr>
      <t>Advertising revenue</t>
    </r>
  </si>
  <si>
    <t xml:space="preserve">    Concession revenue</t>
  </si>
  <si>
    <r>
      <t xml:space="preserve">    </t>
    </r>
    <r>
      <rPr>
        <sz val="10"/>
        <rFont val="Arial"/>
        <family val="2"/>
      </rPr>
      <t>Merchandise revenue</t>
    </r>
  </si>
  <si>
    <r>
      <t xml:space="preserve"> </t>
    </r>
    <r>
      <rPr>
        <sz val="10"/>
        <rFont val="Arial"/>
        <family val="2"/>
      </rPr>
      <t xml:space="preserve">   Other revenue</t>
    </r>
  </si>
  <si>
    <t xml:space="preserve">     Revenue costs</t>
  </si>
  <si>
    <t xml:space="preserve">     Advertising costs</t>
  </si>
  <si>
    <t xml:space="preserve">     Concession costs</t>
  </si>
  <si>
    <t xml:space="preserve">     Merchandise costs</t>
  </si>
  <si>
    <t xml:space="preserve">     Other costs</t>
  </si>
  <si>
    <t xml:space="preserve">     Park and game expenses</t>
  </si>
  <si>
    <t xml:space="preserve">     Team expenses </t>
  </si>
  <si>
    <t xml:space="preserve">     General and administrative</t>
  </si>
  <si>
    <t xml:space="preserve">     Other expenses</t>
  </si>
  <si>
    <t xml:space="preserve">     Debt service</t>
  </si>
  <si>
    <t xml:space="preserve">     Ticket department </t>
  </si>
  <si>
    <t xml:space="preserve">     Advertising department</t>
  </si>
  <si>
    <t xml:space="preserve">     Concessions department</t>
  </si>
  <si>
    <t xml:space="preserve">     Merchandise department</t>
  </si>
  <si>
    <t xml:space="preserve">     Other departments</t>
  </si>
  <si>
    <r>
      <t xml:space="preserve">From G. Fried, T. DeSchriver, and M. Mondello, 2020, </t>
    </r>
    <r>
      <rPr>
        <i/>
        <sz val="10"/>
        <rFont val="Arial"/>
        <family val="2"/>
      </rPr>
      <t xml:space="preserve">Sport Finance Web Resource, </t>
    </r>
    <r>
      <rPr>
        <sz val="10"/>
        <rFont val="Arial"/>
      </rPr>
      <t>4th ed. (Champaign, IL: Human Kinetics).</t>
    </r>
  </si>
  <si>
    <r>
      <t xml:space="preserve">From G. Fried, T. DeSchriver, and M. Mondello, 2020, </t>
    </r>
    <r>
      <rPr>
        <i/>
        <sz val="10"/>
        <rFont val="Arial"/>
        <family val="2"/>
      </rPr>
      <t>Sport Finance Web Resource,</t>
    </r>
    <r>
      <rPr>
        <sz val="10"/>
        <rFont val="Arial"/>
      </rPr>
      <t xml:space="preserve"> 4th ed. (Champaign, IL: Human Kinetics).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</si>
</sst>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1"/>
  </cellStyleXfs>
  <cellXfs count="96">
    <xf numFmtId="0" fontId="0" fillId="0" borderId="0" xfId="0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/>
    <xf numFmtId="0" fontId="3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/>
    <xf numFmtId="0" fontId="3" fillId="0" borderId="1" xfId="0" applyFont="1" applyFill="1" applyBorder="1" applyAlignment="1"/>
    <xf numFmtId="0" fontId="3" fillId="0" borderId="0" xfId="0" applyFont="1"/>
    <xf numFmtId="10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Alignment="1"/>
    <xf numFmtId="10" fontId="4" fillId="0" borderId="0" xfId="0" applyNumberFormat="1" applyFont="1"/>
    <xf numFmtId="10" fontId="4" fillId="0" borderId="0" xfId="0" applyNumberFormat="1" applyFont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1" fontId="0" fillId="0" borderId="0" xfId="0" applyNumberFormat="1" applyAlignment="1">
      <alignment horizontal="center"/>
    </xf>
    <xf numFmtId="1" fontId="4" fillId="0" borderId="0" xfId="0" applyNumberFormat="1" applyFont="1" applyAlignment="1">
      <alignment horizontal="center"/>
    </xf>
    <xf numFmtId="1" fontId="0" fillId="0" borderId="0" xfId="0" applyNumberFormat="1"/>
    <xf numFmtId="1" fontId="4" fillId="0" borderId="0" xfId="0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/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43" fontId="0" fillId="0" borderId="0" xfId="2" applyFont="1"/>
    <xf numFmtId="4" fontId="1" fillId="0" borderId="1" xfId="0" applyNumberFormat="1" applyFont="1" applyBorder="1" applyAlignment="1"/>
    <xf numFmtId="4" fontId="0" fillId="0" borderId="0" xfId="0" applyNumberFormat="1"/>
    <xf numFmtId="4" fontId="4" fillId="0" borderId="1" xfId="0" applyNumberFormat="1" applyFont="1" applyFill="1" applyBorder="1" applyAlignment="1"/>
    <xf numFmtId="0" fontId="0" fillId="0" borderId="1" xfId="0" applyFont="1" applyBorder="1" applyAlignment="1"/>
    <xf numFmtId="2" fontId="0" fillId="0" borderId="0" xfId="0" applyNumberFormat="1"/>
    <xf numFmtId="2" fontId="0" fillId="0" borderId="0" xfId="1" applyNumberFormat="1" applyFont="1"/>
    <xf numFmtId="44" fontId="1" fillId="0" borderId="1" xfId="3" applyFont="1" applyBorder="1" applyAlignment="1">
      <alignment horizontal="right"/>
    </xf>
    <xf numFmtId="43" fontId="1" fillId="0" borderId="1" xfId="2" applyFont="1" applyBorder="1" applyAlignment="1">
      <alignment horizontal="right"/>
    </xf>
    <xf numFmtId="43" fontId="1" fillId="0" borderId="1" xfId="2" applyFont="1" applyBorder="1" applyAlignment="1"/>
    <xf numFmtId="43" fontId="4" fillId="0" borderId="1" xfId="2" applyFont="1" applyFill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10" fontId="0" fillId="0" borderId="4" xfId="0" applyNumberFormat="1" applyBorder="1"/>
    <xf numFmtId="10" fontId="0" fillId="0" borderId="3" xfId="0" applyNumberFormat="1" applyBorder="1"/>
    <xf numFmtId="43" fontId="3" fillId="0" borderId="3" xfId="2" applyFont="1" applyBorder="1" applyAlignment="1"/>
    <xf numFmtId="43" fontId="3" fillId="0" borderId="3" xfId="2" applyFont="1" applyBorder="1" applyAlignment="1">
      <alignment horizontal="right"/>
    </xf>
    <xf numFmtId="44" fontId="3" fillId="0" borderId="4" xfId="3" applyFont="1" applyBorder="1"/>
    <xf numFmtId="10" fontId="1" fillId="0" borderId="1" xfId="0" applyNumberFormat="1" applyFont="1" applyBorder="1" applyAlignment="1">
      <alignment horizontal="right"/>
    </xf>
    <xf numFmtId="10" fontId="1" fillId="0" borderId="3" xfId="0" applyNumberFormat="1" applyFont="1" applyBorder="1" applyAlignment="1">
      <alignment horizontal="right"/>
    </xf>
    <xf numFmtId="10" fontId="0" fillId="0" borderId="0" xfId="0" applyNumberFormat="1" applyAlignment="1">
      <alignment horizontal="right"/>
    </xf>
    <xf numFmtId="10" fontId="0" fillId="0" borderId="3" xfId="0" applyNumberFormat="1" applyBorder="1" applyAlignment="1">
      <alignment horizontal="right"/>
    </xf>
    <xf numFmtId="43" fontId="0" fillId="0" borderId="0" xfId="2" applyFont="1" applyAlignment="1"/>
    <xf numFmtId="10" fontId="3" fillId="0" borderId="4" xfId="1" applyNumberFormat="1" applyFont="1" applyBorder="1"/>
    <xf numFmtId="2" fontId="0" fillId="0" borderId="3" xfId="0" applyNumberFormat="1" applyBorder="1"/>
    <xf numFmtId="4" fontId="1" fillId="0" borderId="2" xfId="0" applyNumberFormat="1" applyFont="1" applyBorder="1" applyAlignment="1"/>
    <xf numFmtId="10" fontId="0" fillId="0" borderId="2" xfId="0" applyNumberFormat="1" applyBorder="1"/>
    <xf numFmtId="2" fontId="0" fillId="0" borderId="2" xfId="0" applyNumberFormat="1" applyBorder="1"/>
    <xf numFmtId="4" fontId="0" fillId="0" borderId="2" xfId="0" applyNumberFormat="1" applyBorder="1"/>
    <xf numFmtId="0" fontId="4" fillId="0" borderId="2" xfId="0" applyFont="1" applyBorder="1"/>
    <xf numFmtId="4" fontId="0" fillId="0" borderId="3" xfId="0" applyNumberFormat="1" applyBorder="1"/>
    <xf numFmtId="0" fontId="3" fillId="0" borderId="3" xfId="0" applyFont="1" applyFill="1" applyBorder="1" applyAlignment="1"/>
    <xf numFmtId="0" fontId="3" fillId="0" borderId="3" xfId="0" applyFont="1" applyBorder="1"/>
    <xf numFmtId="0" fontId="3" fillId="0" borderId="0" xfId="0" applyFont="1" applyFill="1"/>
    <xf numFmtId="10" fontId="4" fillId="0" borderId="3" xfId="0" applyNumberFormat="1" applyFont="1" applyBorder="1"/>
    <xf numFmtId="0" fontId="4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/>
    <xf numFmtId="4" fontId="0" fillId="0" borderId="4" xfId="0" applyNumberFormat="1" applyBorder="1"/>
    <xf numFmtId="2" fontId="0" fillId="0" borderId="4" xfId="0" applyNumberFormat="1" applyBorder="1"/>
    <xf numFmtId="43" fontId="0" fillId="0" borderId="3" xfId="2" applyFont="1" applyBorder="1" applyAlignment="1"/>
    <xf numFmtId="43" fontId="0" fillId="0" borderId="3" xfId="2" applyFont="1" applyBorder="1"/>
    <xf numFmtId="10" fontId="3" fillId="0" borderId="4" xfId="0" applyNumberFormat="1" applyFont="1" applyBorder="1"/>
    <xf numFmtId="0" fontId="1" fillId="2" borderId="1" xfId="0" applyFont="1" applyFill="1" applyBorder="1" applyAlignment="1"/>
    <xf numFmtId="0" fontId="2" fillId="0" borderId="1" xfId="0" applyFont="1" applyFill="1" applyBorder="1" applyAlignment="1"/>
    <xf numFmtId="0" fontId="1" fillId="2" borderId="2" xfId="0" applyFont="1" applyFill="1" applyBorder="1" applyAlignment="1"/>
    <xf numFmtId="4" fontId="0" fillId="0" borderId="1" xfId="0" applyNumberFormat="1" applyBorder="1"/>
    <xf numFmtId="10" fontId="0" fillId="0" borderId="1" xfId="0" applyNumberFormat="1" applyBorder="1"/>
    <xf numFmtId="2" fontId="0" fillId="0" borderId="1" xfId="0" applyNumberFormat="1" applyBorder="1"/>
    <xf numFmtId="0" fontId="1" fillId="2" borderId="0" xfId="0" applyFont="1" applyFill="1"/>
    <xf numFmtId="0" fontId="1" fillId="0" borderId="0" xfId="0" applyFont="1" applyFill="1"/>
    <xf numFmtId="0" fontId="2" fillId="0" borderId="0" xfId="0" applyFont="1" applyFill="1"/>
    <xf numFmtId="0" fontId="1" fillId="2" borderId="2" xfId="0" applyFont="1" applyFill="1" applyBorder="1"/>
    <xf numFmtId="0" fontId="2" fillId="0" borderId="1" xfId="0" applyFont="1" applyFill="1" applyBorder="1"/>
    <xf numFmtId="0" fontId="3" fillId="0" borderId="1" xfId="0" applyFont="1" applyBorder="1"/>
    <xf numFmtId="0" fontId="0" fillId="0" borderId="0" xfId="0"/>
    <xf numFmtId="43" fontId="2" fillId="0" borderId="3" xfId="2" applyFont="1" applyBorder="1" applyAlignment="1">
      <alignment horizontal="center"/>
    </xf>
    <xf numFmtId="43" fontId="2" fillId="0" borderId="3" xfId="0" applyNumberFormat="1" applyFont="1" applyBorder="1"/>
    <xf numFmtId="0" fontId="1" fillId="0" borderId="2" xfId="0" applyFont="1" applyFill="1" applyBorder="1" applyAlignment="1"/>
    <xf numFmtId="0" fontId="2" fillId="0" borderId="3" xfId="0" applyFont="1" applyBorder="1" applyAlignment="1"/>
    <xf numFmtId="0" fontId="1" fillId="0" borderId="0" xfId="0" applyFont="1"/>
    <xf numFmtId="0" fontId="1" fillId="0" borderId="2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/>
  </cellXfs>
  <cellStyles count="5">
    <cellStyle name="Comma" xfId="2" builtinId="3"/>
    <cellStyle name="Currency" xfId="3" builtinId="4"/>
    <cellStyle name="Normal" xfId="0" builtinId="0"/>
    <cellStyle name="Normal 2" xfId="4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abSelected="1" topLeftCell="A72" zoomScale="150" workbookViewId="0">
      <selection activeCell="A88" sqref="A88"/>
    </sheetView>
  </sheetViews>
  <sheetFormatPr defaultColWidth="14.42578125" defaultRowHeight="15.75" customHeight="1" x14ac:dyDescent="0.2"/>
  <cols>
    <col min="1" max="1" width="30.7109375" bestFit="1" customWidth="1"/>
    <col min="2" max="2" width="10.85546875" customWidth="1"/>
    <col min="3" max="3" width="10.42578125" style="9" customWidth="1"/>
    <col min="5" max="5" width="14.42578125" style="22"/>
    <col min="7" max="7" width="14.42578125" style="26"/>
    <col min="9" max="9" width="14.42578125" style="22"/>
    <col min="11" max="11" width="14.42578125" style="22"/>
    <col min="13" max="13" width="14.42578125" style="22"/>
  </cols>
  <sheetData>
    <row r="1" spans="1:13" ht="15.75" customHeight="1" x14ac:dyDescent="0.2">
      <c r="B1" s="93">
        <v>2017</v>
      </c>
      <c r="C1" s="93"/>
      <c r="D1" s="16">
        <v>2018</v>
      </c>
      <c r="E1" s="20">
        <v>2019</v>
      </c>
      <c r="F1" s="16">
        <v>2020</v>
      </c>
      <c r="G1" s="20">
        <v>2021</v>
      </c>
      <c r="H1" s="16">
        <v>2022</v>
      </c>
      <c r="I1" s="20">
        <v>2023</v>
      </c>
      <c r="J1" s="16">
        <v>2024</v>
      </c>
      <c r="K1" s="20">
        <v>2025</v>
      </c>
      <c r="L1" s="16">
        <v>2026</v>
      </c>
      <c r="M1" s="20">
        <v>2027</v>
      </c>
    </row>
    <row r="2" spans="1:13" ht="15.75" customHeight="1" x14ac:dyDescent="0.2">
      <c r="B2" s="10" t="s">
        <v>1</v>
      </c>
      <c r="C2" s="13" t="s">
        <v>2</v>
      </c>
      <c r="D2" s="10" t="s">
        <v>1</v>
      </c>
      <c r="E2" s="21" t="s">
        <v>1</v>
      </c>
      <c r="F2" s="10" t="s">
        <v>1</v>
      </c>
      <c r="G2" s="10" t="s">
        <v>1</v>
      </c>
      <c r="H2" s="10" t="s">
        <v>1</v>
      </c>
      <c r="I2" s="10" t="s">
        <v>1</v>
      </c>
      <c r="J2" s="10" t="s">
        <v>1</v>
      </c>
      <c r="K2" s="10" t="s">
        <v>1</v>
      </c>
      <c r="L2" s="10" t="s">
        <v>1</v>
      </c>
      <c r="M2" s="10" t="s">
        <v>1</v>
      </c>
    </row>
    <row r="3" spans="1:13" ht="15.75" customHeight="1" x14ac:dyDescent="0.2">
      <c r="A3" s="75" t="s">
        <v>61</v>
      </c>
      <c r="B3" s="32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s="30" customFormat="1" ht="15.75" customHeight="1" x14ac:dyDescent="0.2">
      <c r="A4" s="74" t="s">
        <v>83</v>
      </c>
      <c r="B4" s="32">
        <v>24.8</v>
      </c>
      <c r="C4" s="9">
        <f>B4/$B$7</f>
        <v>0.39999999999999997</v>
      </c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s="30" customFormat="1" ht="15.75" customHeight="1" x14ac:dyDescent="0.2">
      <c r="A5" s="74" t="s">
        <v>84</v>
      </c>
      <c r="B5" s="32">
        <v>18.600000000000001</v>
      </c>
      <c r="C5" s="9">
        <f t="shared" ref="C5:C6" si="0">B5/$B$7</f>
        <v>0.3</v>
      </c>
      <c r="D5" s="36"/>
      <c r="E5" s="36"/>
      <c r="F5" s="36"/>
      <c r="G5" s="36"/>
      <c r="H5" s="36"/>
      <c r="I5" s="36"/>
      <c r="J5" s="36"/>
      <c r="K5" s="36"/>
      <c r="L5" s="36"/>
      <c r="M5" s="36"/>
    </row>
    <row r="6" spans="1:13" s="30" customFormat="1" ht="15.75" customHeight="1" x14ac:dyDescent="0.2">
      <c r="A6" s="76" t="s">
        <v>85</v>
      </c>
      <c r="B6" s="56">
        <v>18.600000000000001</v>
      </c>
      <c r="C6" s="57">
        <f t="shared" si="0"/>
        <v>0.3</v>
      </c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3" s="30" customFormat="1" ht="15.75" customHeight="1" x14ac:dyDescent="0.2">
      <c r="A7" s="75" t="s">
        <v>77</v>
      </c>
      <c r="B7" s="32">
        <f>SUM(B4:B6)</f>
        <v>62.000000000000007</v>
      </c>
      <c r="C7" s="9">
        <f>SUM(C4:C6)</f>
        <v>1</v>
      </c>
      <c r="D7" s="36">
        <f>SUM(D4:D6)</f>
        <v>0</v>
      </c>
      <c r="E7" s="36">
        <f t="shared" ref="E7:M7" si="1">SUM(E4:E6)</f>
        <v>0</v>
      </c>
      <c r="F7" s="36">
        <f t="shared" si="1"/>
        <v>0</v>
      </c>
      <c r="G7" s="36">
        <f t="shared" si="1"/>
        <v>0</v>
      </c>
      <c r="H7" s="36">
        <f t="shared" si="1"/>
        <v>0</v>
      </c>
      <c r="I7" s="36">
        <f t="shared" si="1"/>
        <v>0</v>
      </c>
      <c r="J7" s="36">
        <f t="shared" si="1"/>
        <v>0</v>
      </c>
      <c r="K7" s="36">
        <f t="shared" si="1"/>
        <v>0</v>
      </c>
      <c r="L7" s="36">
        <f t="shared" si="1"/>
        <v>0</v>
      </c>
      <c r="M7" s="36">
        <f t="shared" si="1"/>
        <v>0</v>
      </c>
    </row>
    <row r="8" spans="1:13" s="28" customFormat="1" ht="15.75" customHeight="1" x14ac:dyDescent="0.2">
      <c r="A8" s="7"/>
      <c r="B8" s="32"/>
      <c r="C8" s="9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ht="15.75" customHeight="1" x14ac:dyDescent="0.2">
      <c r="A9" s="3" t="s">
        <v>54</v>
      </c>
      <c r="B9" s="33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spans="1:13" ht="15.75" customHeight="1" x14ac:dyDescent="0.2">
      <c r="A10" s="1" t="s">
        <v>86</v>
      </c>
      <c r="B10" s="32">
        <v>6</v>
      </c>
      <c r="C10" s="9">
        <f>B10/B13</f>
        <v>0.70588235294117652</v>
      </c>
      <c r="D10" s="36">
        <v>6</v>
      </c>
      <c r="E10" s="37">
        <v>6</v>
      </c>
      <c r="F10" s="36">
        <v>6</v>
      </c>
      <c r="G10" s="36">
        <v>6</v>
      </c>
      <c r="H10" s="36">
        <v>6</v>
      </c>
      <c r="I10" s="36">
        <v>6</v>
      </c>
      <c r="J10" s="36">
        <v>7</v>
      </c>
      <c r="K10" s="36">
        <v>7</v>
      </c>
      <c r="L10" s="36">
        <v>7</v>
      </c>
      <c r="M10" s="36">
        <v>7</v>
      </c>
    </row>
    <row r="11" spans="1:13" ht="15.75" customHeight="1" x14ac:dyDescent="0.2">
      <c r="A11" s="5" t="s">
        <v>7</v>
      </c>
      <c r="B11" s="32">
        <v>2</v>
      </c>
      <c r="C11" s="9">
        <f>B11/B13</f>
        <v>0.23529411764705882</v>
      </c>
      <c r="D11" s="36">
        <v>2</v>
      </c>
      <c r="E11" s="36">
        <v>2</v>
      </c>
      <c r="F11" s="36">
        <v>2</v>
      </c>
      <c r="G11" s="36">
        <v>2</v>
      </c>
      <c r="H11" s="36">
        <v>2</v>
      </c>
      <c r="I11" s="36">
        <v>2</v>
      </c>
      <c r="J11" s="36">
        <v>2</v>
      </c>
      <c r="K11" s="36">
        <v>2</v>
      </c>
      <c r="L11" s="36">
        <v>2</v>
      </c>
      <c r="M11" s="36">
        <v>2</v>
      </c>
    </row>
    <row r="12" spans="1:13" ht="15.75" customHeight="1" x14ac:dyDescent="0.2">
      <c r="A12" s="89" t="s">
        <v>87</v>
      </c>
      <c r="B12" s="56">
        <v>0.5</v>
      </c>
      <c r="C12" s="57">
        <f>B12/B13</f>
        <v>5.8823529411764705E-2</v>
      </c>
      <c r="D12" s="58">
        <v>0.5</v>
      </c>
      <c r="E12" s="58">
        <v>0.5</v>
      </c>
      <c r="F12" s="58">
        <v>1</v>
      </c>
      <c r="G12" s="58">
        <v>1</v>
      </c>
      <c r="H12" s="58">
        <v>1</v>
      </c>
      <c r="I12" s="58">
        <v>1</v>
      </c>
      <c r="J12" s="58">
        <v>1</v>
      </c>
      <c r="K12" s="58">
        <v>1</v>
      </c>
      <c r="L12" s="58">
        <v>1</v>
      </c>
      <c r="M12" s="58">
        <v>1</v>
      </c>
    </row>
    <row r="13" spans="1:13" ht="15.75" customHeight="1" x14ac:dyDescent="0.2">
      <c r="A13" s="3" t="s">
        <v>55</v>
      </c>
      <c r="B13" s="34">
        <f>SUM(B10:B12)</f>
        <v>8.5</v>
      </c>
      <c r="C13" s="9">
        <f>C12+C11+C10</f>
        <v>1</v>
      </c>
      <c r="D13" s="36">
        <f>SUM(D10:D12)</f>
        <v>8.5</v>
      </c>
      <c r="E13" s="36">
        <f t="shared" ref="E13:M13" si="2">SUM(E10:E12)</f>
        <v>8.5</v>
      </c>
      <c r="F13" s="36">
        <f t="shared" si="2"/>
        <v>9</v>
      </c>
      <c r="G13" s="36">
        <f t="shared" si="2"/>
        <v>9</v>
      </c>
      <c r="H13" s="36">
        <f t="shared" si="2"/>
        <v>9</v>
      </c>
      <c r="I13" s="36">
        <f t="shared" si="2"/>
        <v>9</v>
      </c>
      <c r="J13" s="36">
        <f t="shared" si="2"/>
        <v>10</v>
      </c>
      <c r="K13" s="36">
        <f t="shared" si="2"/>
        <v>10</v>
      </c>
      <c r="L13" s="36">
        <f t="shared" si="2"/>
        <v>10</v>
      </c>
      <c r="M13" s="36">
        <f t="shared" si="2"/>
        <v>10</v>
      </c>
    </row>
    <row r="14" spans="1:13" s="28" customFormat="1" ht="15.75" customHeight="1" x14ac:dyDescent="0.2">
      <c r="A14" s="4"/>
      <c r="B14" s="34"/>
      <c r="C14" s="9"/>
      <c r="D14" s="36"/>
      <c r="E14" s="36"/>
      <c r="F14" s="36"/>
      <c r="G14" s="36"/>
      <c r="H14" s="36"/>
      <c r="I14" s="36"/>
      <c r="J14" s="36"/>
      <c r="K14" s="36"/>
      <c r="L14" s="36"/>
      <c r="M14" s="36"/>
    </row>
    <row r="15" spans="1:13" ht="15.75" customHeight="1" x14ac:dyDescent="0.2">
      <c r="A15" s="90" t="s">
        <v>56</v>
      </c>
      <c r="B15" s="61">
        <v>53.5</v>
      </c>
      <c r="C15" s="45">
        <f>B15/B84</f>
        <v>0.37282229965156793</v>
      </c>
      <c r="D15" s="55">
        <f>D7-D13</f>
        <v>-8.5</v>
      </c>
      <c r="E15" s="55">
        <f t="shared" ref="E15:M15" si="3">E7-E13</f>
        <v>-8.5</v>
      </c>
      <c r="F15" s="55">
        <f t="shared" si="3"/>
        <v>-9</v>
      </c>
      <c r="G15" s="55">
        <f t="shared" si="3"/>
        <v>-9</v>
      </c>
      <c r="H15" s="55">
        <f t="shared" si="3"/>
        <v>-9</v>
      </c>
      <c r="I15" s="55">
        <f t="shared" si="3"/>
        <v>-9</v>
      </c>
      <c r="J15" s="55">
        <f t="shared" si="3"/>
        <v>-10</v>
      </c>
      <c r="K15" s="55">
        <f t="shared" si="3"/>
        <v>-10</v>
      </c>
      <c r="L15" s="55">
        <f t="shared" si="3"/>
        <v>-10</v>
      </c>
      <c r="M15" s="55">
        <f t="shared" si="3"/>
        <v>-10</v>
      </c>
    </row>
    <row r="16" spans="1:13" s="30" customFormat="1" ht="15.75" customHeight="1" x14ac:dyDescent="0.2">
      <c r="A16" s="4"/>
      <c r="B16" s="77"/>
      <c r="C16" s="78"/>
      <c r="D16" s="79"/>
      <c r="E16" s="79"/>
      <c r="F16" s="79"/>
      <c r="G16" s="79"/>
      <c r="H16" s="79"/>
      <c r="I16" s="79"/>
      <c r="J16" s="79"/>
      <c r="K16" s="79"/>
      <c r="L16" s="79"/>
      <c r="M16" s="79"/>
    </row>
    <row r="17" spans="1:13" ht="15.75" customHeight="1" x14ac:dyDescent="0.2">
      <c r="A17" s="1"/>
      <c r="B17" s="33"/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1:13" ht="15.75" customHeight="1" x14ac:dyDescent="0.2">
      <c r="A18" s="7" t="s">
        <v>8</v>
      </c>
      <c r="B18" s="33"/>
      <c r="D18" s="36"/>
      <c r="E18" s="36"/>
      <c r="F18" s="36"/>
      <c r="G18" s="36"/>
      <c r="H18" s="36"/>
      <c r="I18" s="36"/>
      <c r="J18" s="36"/>
      <c r="K18" s="36"/>
      <c r="L18" s="36"/>
      <c r="M18" s="36"/>
    </row>
    <row r="19" spans="1:13" s="30" customFormat="1" ht="15.75" customHeight="1" x14ac:dyDescent="0.2">
      <c r="A19" s="74" t="s">
        <v>88</v>
      </c>
      <c r="B19" s="33">
        <v>38</v>
      </c>
      <c r="C19" s="9">
        <f>B19/$B$21</f>
        <v>0.82608695652173914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spans="1:13" s="30" customFormat="1" ht="15.75" customHeight="1" x14ac:dyDescent="0.2">
      <c r="A20" s="76" t="s">
        <v>89</v>
      </c>
      <c r="B20" s="59">
        <v>8</v>
      </c>
      <c r="C20" s="57">
        <f>B20/$B$21</f>
        <v>0.17391304347826086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 s="30" customFormat="1" ht="15.75" customHeight="1" x14ac:dyDescent="0.2">
      <c r="A21" s="75" t="s">
        <v>78</v>
      </c>
      <c r="B21" s="33">
        <f>SUM(B19:B20)</f>
        <v>46</v>
      </c>
      <c r="C21" s="9">
        <f>SUM(C19:C20)</f>
        <v>1</v>
      </c>
      <c r="D21" s="36">
        <f>SUM(D19:D20)</f>
        <v>0</v>
      </c>
      <c r="E21" s="36">
        <f t="shared" ref="E21:M21" si="4">SUM(E19:E20)</f>
        <v>0</v>
      </c>
      <c r="F21" s="36">
        <f t="shared" si="4"/>
        <v>0</v>
      </c>
      <c r="G21" s="36">
        <f t="shared" si="4"/>
        <v>0</v>
      </c>
      <c r="H21" s="36">
        <f t="shared" si="4"/>
        <v>0</v>
      </c>
      <c r="I21" s="36">
        <f t="shared" si="4"/>
        <v>0</v>
      </c>
      <c r="J21" s="36">
        <f t="shared" si="4"/>
        <v>0</v>
      </c>
      <c r="K21" s="36">
        <f t="shared" si="4"/>
        <v>0</v>
      </c>
      <c r="L21" s="36">
        <f t="shared" si="4"/>
        <v>0</v>
      </c>
      <c r="M21" s="36">
        <f t="shared" si="4"/>
        <v>0</v>
      </c>
    </row>
    <row r="22" spans="1:13" s="28" customFormat="1" ht="15.75" customHeight="1" x14ac:dyDescent="0.2">
      <c r="A22" s="7"/>
      <c r="B22" s="33"/>
      <c r="C22" s="9"/>
      <c r="D22" s="36"/>
      <c r="E22" s="36"/>
      <c r="F22" s="36"/>
      <c r="G22" s="36"/>
      <c r="H22" s="36"/>
      <c r="I22" s="36"/>
      <c r="J22" s="36"/>
      <c r="K22" s="36"/>
      <c r="L22" s="36"/>
      <c r="M22" s="36"/>
    </row>
    <row r="23" spans="1:13" ht="15.75" customHeight="1" x14ac:dyDescent="0.2">
      <c r="A23" s="4" t="s">
        <v>57</v>
      </c>
      <c r="B23" s="33"/>
      <c r="D23" s="36"/>
      <c r="E23" s="36"/>
      <c r="F23" s="36"/>
      <c r="G23" s="36"/>
      <c r="H23" s="36"/>
      <c r="I23" s="36"/>
      <c r="J23" s="36"/>
      <c r="K23" s="36"/>
      <c r="L23" s="36"/>
      <c r="M23" s="36"/>
    </row>
    <row r="24" spans="1:13" ht="15.75" customHeight="1" x14ac:dyDescent="0.2">
      <c r="A24" s="17" t="s">
        <v>9</v>
      </c>
      <c r="B24" s="33">
        <v>1</v>
      </c>
      <c r="C24" s="9">
        <f>B24/B26</f>
        <v>0.14285714285714285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3" ht="15.75" customHeight="1" x14ac:dyDescent="0.2">
      <c r="A25" s="76" t="s">
        <v>90</v>
      </c>
      <c r="B25" s="59">
        <v>6</v>
      </c>
      <c r="C25" s="57">
        <f>B25/B26</f>
        <v>0.8571428571428571</v>
      </c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26" spans="1:13" ht="15.75" customHeight="1" x14ac:dyDescent="0.2">
      <c r="A26" s="7" t="s">
        <v>58</v>
      </c>
      <c r="B26" s="33">
        <f>SUM(B24:B25)</f>
        <v>7</v>
      </c>
      <c r="C26" s="9">
        <f>SUM(C24:C25)</f>
        <v>1</v>
      </c>
      <c r="D26" s="36">
        <f>SUM(D24:D25)</f>
        <v>0</v>
      </c>
      <c r="E26" s="36">
        <f t="shared" ref="E26:M26" si="5">SUM(E24:E25)</f>
        <v>0</v>
      </c>
      <c r="F26" s="36">
        <f t="shared" si="5"/>
        <v>0</v>
      </c>
      <c r="G26" s="36">
        <f t="shared" si="5"/>
        <v>0</v>
      </c>
      <c r="H26" s="36">
        <f t="shared" si="5"/>
        <v>0</v>
      </c>
      <c r="I26" s="36">
        <f t="shared" si="5"/>
        <v>0</v>
      </c>
      <c r="J26" s="36">
        <f t="shared" si="5"/>
        <v>0</v>
      </c>
      <c r="K26" s="36">
        <f t="shared" si="5"/>
        <v>0</v>
      </c>
      <c r="L26" s="36">
        <f t="shared" si="5"/>
        <v>0</v>
      </c>
      <c r="M26" s="36">
        <f t="shared" si="5"/>
        <v>0</v>
      </c>
    </row>
    <row r="27" spans="1:13" s="28" customFormat="1" ht="15.75" customHeight="1" x14ac:dyDescent="0.2">
      <c r="A27" s="7"/>
      <c r="B27" s="33"/>
      <c r="C27" s="9"/>
      <c r="D27" s="36"/>
      <c r="E27" s="36"/>
      <c r="F27" s="36"/>
      <c r="G27" s="36"/>
      <c r="H27" s="36"/>
      <c r="I27" s="36"/>
      <c r="J27" s="36"/>
      <c r="K27" s="36"/>
      <c r="L27" s="36"/>
      <c r="M27" s="36"/>
    </row>
    <row r="28" spans="1:13" ht="15.75" customHeight="1" x14ac:dyDescent="0.2">
      <c r="A28" s="62" t="s">
        <v>59</v>
      </c>
      <c r="B28" s="61">
        <v>39</v>
      </c>
      <c r="C28" s="45">
        <f>B28/B84</f>
        <v>0.27177700348432055</v>
      </c>
      <c r="D28" s="55">
        <f>D21-D26</f>
        <v>0</v>
      </c>
      <c r="E28" s="55">
        <f t="shared" ref="E28:M28" si="6">E21-E26</f>
        <v>0</v>
      </c>
      <c r="F28" s="55">
        <f t="shared" si="6"/>
        <v>0</v>
      </c>
      <c r="G28" s="55">
        <f t="shared" si="6"/>
        <v>0</v>
      </c>
      <c r="H28" s="55">
        <f t="shared" si="6"/>
        <v>0</v>
      </c>
      <c r="I28" s="55">
        <f t="shared" si="6"/>
        <v>0</v>
      </c>
      <c r="J28" s="55">
        <f t="shared" si="6"/>
        <v>0</v>
      </c>
      <c r="K28" s="55">
        <f t="shared" si="6"/>
        <v>0</v>
      </c>
      <c r="L28" s="55">
        <f t="shared" si="6"/>
        <v>0</v>
      </c>
      <c r="M28" s="55">
        <f t="shared" si="6"/>
        <v>0</v>
      </c>
    </row>
    <row r="29" spans="1:13" s="30" customFormat="1" ht="15.75" customHeight="1" x14ac:dyDescent="0.2">
      <c r="A29" s="7"/>
      <c r="B29" s="77"/>
      <c r="C29" s="78"/>
      <c r="D29" s="79"/>
      <c r="E29" s="79"/>
      <c r="F29" s="79"/>
      <c r="G29" s="79"/>
      <c r="H29" s="79"/>
      <c r="I29" s="79"/>
      <c r="J29" s="79"/>
      <c r="K29" s="79"/>
      <c r="L29" s="79"/>
      <c r="M29" s="79"/>
    </row>
    <row r="30" spans="1:13" ht="15.75" customHeight="1" x14ac:dyDescent="0.2">
      <c r="B30" s="33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13" s="28" customFormat="1" ht="15.75" customHeight="1" x14ac:dyDescent="0.2">
      <c r="A31" s="7" t="s">
        <v>60</v>
      </c>
      <c r="B31" s="33"/>
      <c r="C31" s="9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13" ht="15.75" customHeight="1" x14ac:dyDescent="0.2">
      <c r="A32" s="82" t="s">
        <v>91</v>
      </c>
      <c r="B32" s="33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s="30" customFormat="1" ht="15.75" customHeight="1" x14ac:dyDescent="0.2">
      <c r="A33" s="80" t="s">
        <v>80</v>
      </c>
      <c r="B33" s="33">
        <v>23</v>
      </c>
      <c r="C33" s="9">
        <f>B33/$B$36</f>
        <v>0.5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30" customFormat="1" ht="15.75" customHeight="1" x14ac:dyDescent="0.2">
      <c r="A34" s="80" t="s">
        <v>92</v>
      </c>
      <c r="B34" s="33">
        <v>11.5</v>
      </c>
      <c r="C34" s="9">
        <f t="shared" ref="C34:C35" si="7">B34/$B$36</f>
        <v>0.25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s="30" customFormat="1" ht="15.75" customHeight="1" x14ac:dyDescent="0.2">
      <c r="A35" s="83" t="s">
        <v>79</v>
      </c>
      <c r="B35" s="59">
        <v>11.5</v>
      </c>
      <c r="C35" s="57">
        <f t="shared" si="7"/>
        <v>0.25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</row>
    <row r="36" spans="1:13" s="30" customFormat="1" ht="15.75" customHeight="1" x14ac:dyDescent="0.2">
      <c r="A36" s="82" t="s">
        <v>93</v>
      </c>
      <c r="B36" s="33">
        <f>SUM(B33:B35)</f>
        <v>46</v>
      </c>
      <c r="C36" s="9">
        <f>SUM(C33:C35)</f>
        <v>1</v>
      </c>
      <c r="D36" s="36">
        <f>SUM(D33:D35)</f>
        <v>0</v>
      </c>
      <c r="E36" s="36">
        <f t="shared" ref="E36:M36" si="8">SUM(E33:E35)</f>
        <v>0</v>
      </c>
      <c r="F36" s="36">
        <f t="shared" si="8"/>
        <v>0</v>
      </c>
      <c r="G36" s="36">
        <f t="shared" si="8"/>
        <v>0</v>
      </c>
      <c r="H36" s="36">
        <f t="shared" si="8"/>
        <v>0</v>
      </c>
      <c r="I36" s="36">
        <f t="shared" si="8"/>
        <v>0</v>
      </c>
      <c r="J36" s="36">
        <f t="shared" si="8"/>
        <v>0</v>
      </c>
      <c r="K36" s="36">
        <f t="shared" si="8"/>
        <v>0</v>
      </c>
      <c r="L36" s="36">
        <f t="shared" si="8"/>
        <v>0</v>
      </c>
      <c r="M36" s="36">
        <f t="shared" si="8"/>
        <v>0</v>
      </c>
    </row>
    <row r="37" spans="1:13" s="30" customFormat="1" ht="15.75" customHeight="1" x14ac:dyDescent="0.2">
      <c r="A37" s="81"/>
      <c r="B37" s="33"/>
      <c r="C37" s="9"/>
      <c r="D37" s="36"/>
      <c r="E37" s="36"/>
      <c r="F37" s="36"/>
      <c r="G37" s="36"/>
      <c r="H37" s="36"/>
      <c r="I37" s="36"/>
      <c r="J37" s="36"/>
      <c r="K37" s="36"/>
      <c r="L37" s="36"/>
      <c r="M37" s="36"/>
    </row>
    <row r="38" spans="1:13" s="30" customFormat="1" ht="15.75" customHeight="1" x14ac:dyDescent="0.2">
      <c r="A38" s="82" t="s">
        <v>11</v>
      </c>
      <c r="B38" s="33"/>
      <c r="C38" s="9"/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1:13" s="30" customFormat="1" ht="15.75" customHeight="1" x14ac:dyDescent="0.2">
      <c r="A39" s="80" t="s">
        <v>80</v>
      </c>
      <c r="B39" s="33">
        <v>8</v>
      </c>
      <c r="C39" s="9">
        <f>B39/$B$42</f>
        <v>0.5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1:13" s="30" customFormat="1" ht="15.75" customHeight="1" x14ac:dyDescent="0.2">
      <c r="A40" s="80" t="s">
        <v>92</v>
      </c>
      <c r="B40" s="33">
        <v>4</v>
      </c>
      <c r="C40" s="9">
        <f t="shared" ref="C40:C41" si="9">B40/$B$42</f>
        <v>0.25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</row>
    <row r="41" spans="1:13" s="30" customFormat="1" ht="15.75" customHeight="1" x14ac:dyDescent="0.2">
      <c r="A41" s="83" t="s">
        <v>79</v>
      </c>
      <c r="B41" s="59">
        <v>4</v>
      </c>
      <c r="C41" s="9">
        <f t="shared" si="9"/>
        <v>0.25</v>
      </c>
      <c r="D41" s="58"/>
      <c r="E41" s="58"/>
      <c r="F41" s="58"/>
      <c r="G41" s="58"/>
      <c r="H41" s="58"/>
      <c r="I41" s="58"/>
      <c r="J41" s="58"/>
      <c r="K41" s="58"/>
      <c r="L41" s="58"/>
      <c r="M41" s="58"/>
    </row>
    <row r="42" spans="1:13" ht="15.75" customHeight="1" x14ac:dyDescent="0.2">
      <c r="A42" s="84" t="s">
        <v>81</v>
      </c>
      <c r="B42" s="77">
        <f>SUM(B39:B41)</f>
        <v>16</v>
      </c>
      <c r="C42" s="45">
        <f>SUM(C39:C41)</f>
        <v>1</v>
      </c>
      <c r="D42" s="36">
        <f>SUM(D39:D41)</f>
        <v>0</v>
      </c>
      <c r="E42" s="36">
        <f t="shared" ref="E42" si="10">SUM(E39:E41)</f>
        <v>0</v>
      </c>
      <c r="F42" s="36">
        <f t="shared" ref="F42" si="11">SUM(F39:F41)</f>
        <v>0</v>
      </c>
      <c r="G42" s="36">
        <f t="shared" ref="G42" si="12">SUM(G39:G41)</f>
        <v>0</v>
      </c>
      <c r="H42" s="36">
        <f t="shared" ref="H42" si="13">SUM(H39:H41)</f>
        <v>0</v>
      </c>
      <c r="I42" s="36">
        <f t="shared" ref="I42" si="14">SUM(I39:I41)</f>
        <v>0</v>
      </c>
      <c r="J42" s="36">
        <f t="shared" ref="J42" si="15">SUM(J39:J41)</f>
        <v>0</v>
      </c>
      <c r="K42" s="36">
        <f t="shared" ref="K42" si="16">SUM(K39:K41)</f>
        <v>0</v>
      </c>
      <c r="L42" s="36">
        <f t="shared" ref="L42" si="17">SUM(L39:L41)</f>
        <v>0</v>
      </c>
      <c r="M42" s="36">
        <f t="shared" ref="M42" si="18">SUM(M39:M41)</f>
        <v>0</v>
      </c>
    </row>
    <row r="43" spans="1:13" s="30" customFormat="1" ht="15.75" customHeight="1" x14ac:dyDescent="0.2">
      <c r="A43" s="84"/>
      <c r="B43" s="77"/>
      <c r="C43" s="78"/>
      <c r="D43" s="79"/>
      <c r="E43" s="79"/>
      <c r="F43" s="79"/>
      <c r="G43" s="79"/>
      <c r="H43" s="79"/>
      <c r="I43" s="79"/>
      <c r="J43" s="79"/>
      <c r="K43" s="79"/>
      <c r="L43" s="79"/>
      <c r="M43" s="79"/>
    </row>
    <row r="44" spans="1:13" ht="15.75" customHeight="1" x14ac:dyDescent="0.2">
      <c r="A44" s="63" t="s">
        <v>10</v>
      </c>
      <c r="B44" s="61">
        <f>B36+B42</f>
        <v>62</v>
      </c>
      <c r="C44" s="45">
        <v>1</v>
      </c>
      <c r="D44" s="55">
        <f t="shared" ref="D44:M44" si="19">D36+D42</f>
        <v>0</v>
      </c>
      <c r="E44" s="55">
        <f t="shared" si="19"/>
        <v>0</v>
      </c>
      <c r="F44" s="55">
        <f t="shared" si="19"/>
        <v>0</v>
      </c>
      <c r="G44" s="55">
        <f t="shared" si="19"/>
        <v>0</v>
      </c>
      <c r="H44" s="55">
        <f t="shared" si="19"/>
        <v>0</v>
      </c>
      <c r="I44" s="55">
        <f t="shared" si="19"/>
        <v>0</v>
      </c>
      <c r="J44" s="55">
        <f t="shared" si="19"/>
        <v>0</v>
      </c>
      <c r="K44" s="55">
        <f t="shared" si="19"/>
        <v>0</v>
      </c>
      <c r="L44" s="55">
        <f t="shared" si="19"/>
        <v>0</v>
      </c>
      <c r="M44" s="55">
        <f t="shared" si="19"/>
        <v>0</v>
      </c>
    </row>
    <row r="45" spans="1:13" s="28" customFormat="1" ht="15.75" customHeight="1" x14ac:dyDescent="0.2">
      <c r="A45" s="8"/>
      <c r="B45" s="33"/>
      <c r="C45" s="9"/>
      <c r="D45" s="36"/>
      <c r="E45" s="36"/>
      <c r="F45" s="36"/>
      <c r="G45" s="36"/>
      <c r="H45" s="36"/>
      <c r="I45" s="36"/>
      <c r="J45" s="36"/>
      <c r="K45" s="36"/>
      <c r="L45" s="36"/>
      <c r="M45" s="36"/>
    </row>
    <row r="46" spans="1:13" ht="15.75" customHeight="1" x14ac:dyDescent="0.2">
      <c r="A46" s="8" t="s">
        <v>62</v>
      </c>
      <c r="B46" s="33"/>
      <c r="D46" s="36"/>
      <c r="E46" s="36"/>
      <c r="F46" s="36"/>
      <c r="G46" s="36"/>
      <c r="H46" s="36"/>
      <c r="I46" s="36"/>
      <c r="J46" s="36"/>
      <c r="K46" s="36"/>
      <c r="L46" s="36"/>
      <c r="M46" s="36"/>
    </row>
    <row r="47" spans="1:13" ht="15.75" customHeight="1" x14ac:dyDescent="0.2">
      <c r="A47" s="19" t="s">
        <v>12</v>
      </c>
      <c r="B47" s="33">
        <v>10</v>
      </c>
      <c r="C47" s="9">
        <f>B47/B54</f>
        <v>0.44444444444444442</v>
      </c>
      <c r="D47" s="36"/>
      <c r="E47" s="36"/>
      <c r="F47" s="36"/>
      <c r="G47" s="36"/>
      <c r="H47" s="36"/>
      <c r="I47" s="36"/>
      <c r="J47" s="36"/>
      <c r="K47" s="36"/>
      <c r="L47" s="36"/>
      <c r="M47" s="36"/>
    </row>
    <row r="48" spans="1:13" ht="15.75" customHeight="1" x14ac:dyDescent="0.2">
      <c r="A48" s="80" t="s">
        <v>94</v>
      </c>
      <c r="B48" s="33">
        <v>1.5</v>
      </c>
      <c r="C48" s="9">
        <f>B48/B54</f>
        <v>6.6666666666666666E-2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</row>
    <row r="49" spans="1:13" ht="15.75" customHeight="1" x14ac:dyDescent="0.2">
      <c r="A49" s="19" t="s">
        <v>13</v>
      </c>
      <c r="B49" s="33">
        <v>2</v>
      </c>
      <c r="C49" s="9">
        <f>B49/B54</f>
        <v>8.8888888888888892E-2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</row>
    <row r="50" spans="1:13" ht="15.75" customHeight="1" x14ac:dyDescent="0.2">
      <c r="A50" s="91" t="s">
        <v>95</v>
      </c>
      <c r="B50" s="33">
        <v>1.5</v>
      </c>
      <c r="C50" s="9">
        <f>B50/B54</f>
        <v>6.6666666666666666E-2</v>
      </c>
      <c r="D50" s="36">
        <v>2</v>
      </c>
      <c r="E50" s="36">
        <v>2</v>
      </c>
      <c r="F50" s="36">
        <v>2.5</v>
      </c>
      <c r="G50" s="36">
        <v>2.5</v>
      </c>
      <c r="H50" s="36">
        <v>3</v>
      </c>
      <c r="I50" s="36">
        <v>2.5</v>
      </c>
      <c r="J50" s="36">
        <v>3</v>
      </c>
      <c r="K50" s="36">
        <v>2.5</v>
      </c>
      <c r="L50" s="36">
        <v>3</v>
      </c>
      <c r="M50" s="36">
        <v>3</v>
      </c>
    </row>
    <row r="51" spans="1:13" ht="15.75" customHeight="1" x14ac:dyDescent="0.2">
      <c r="A51" s="91" t="s">
        <v>96</v>
      </c>
      <c r="B51" s="33">
        <v>0.5</v>
      </c>
      <c r="C51" s="9">
        <f>B51/B54</f>
        <v>2.2222222222222223E-2</v>
      </c>
      <c r="D51" s="36">
        <v>1</v>
      </c>
      <c r="E51" s="36">
        <v>1</v>
      </c>
      <c r="F51" s="36">
        <v>1</v>
      </c>
      <c r="G51" s="36">
        <v>1</v>
      </c>
      <c r="H51" s="36">
        <v>1</v>
      </c>
      <c r="I51" s="36">
        <v>1</v>
      </c>
      <c r="J51" s="36">
        <v>1</v>
      </c>
      <c r="K51" s="36">
        <v>1</v>
      </c>
      <c r="L51" s="36">
        <v>1</v>
      </c>
      <c r="M51" s="36">
        <v>1</v>
      </c>
    </row>
    <row r="52" spans="1:13" ht="15.75" customHeight="1" x14ac:dyDescent="0.2">
      <c r="A52" s="6" t="s">
        <v>14</v>
      </c>
      <c r="B52" s="33">
        <v>6.5</v>
      </c>
      <c r="C52" s="9">
        <f>B52/B54</f>
        <v>0.28888888888888886</v>
      </c>
      <c r="D52" s="36">
        <v>7</v>
      </c>
      <c r="E52" s="36">
        <v>7</v>
      </c>
      <c r="F52" s="36">
        <v>7</v>
      </c>
      <c r="G52" s="36">
        <v>7</v>
      </c>
      <c r="H52" s="36">
        <v>7</v>
      </c>
      <c r="I52" s="36">
        <v>7.5</v>
      </c>
      <c r="J52" s="36">
        <v>8</v>
      </c>
      <c r="K52" s="36">
        <v>8</v>
      </c>
      <c r="L52" s="36">
        <v>8</v>
      </c>
      <c r="M52" s="36">
        <v>8</v>
      </c>
    </row>
    <row r="53" spans="1:13" ht="15.75" customHeight="1" x14ac:dyDescent="0.2">
      <c r="A53" s="92" t="s">
        <v>97</v>
      </c>
      <c r="B53" s="59">
        <v>0.5</v>
      </c>
      <c r="C53" s="57">
        <f>B53/B54</f>
        <v>2.2222222222222223E-2</v>
      </c>
      <c r="D53" s="58">
        <v>1</v>
      </c>
      <c r="E53" s="58">
        <v>1</v>
      </c>
      <c r="F53" s="58">
        <v>1</v>
      </c>
      <c r="G53" s="58">
        <v>1</v>
      </c>
      <c r="H53" s="58">
        <v>1</v>
      </c>
      <c r="I53" s="58">
        <v>1</v>
      </c>
      <c r="J53" s="58">
        <v>1</v>
      </c>
      <c r="K53" s="58">
        <v>1</v>
      </c>
      <c r="L53" s="58">
        <v>1</v>
      </c>
      <c r="M53" s="58">
        <v>1</v>
      </c>
    </row>
    <row r="54" spans="1:13" ht="15.75" customHeight="1" x14ac:dyDescent="0.2">
      <c r="A54" s="8" t="s">
        <v>66</v>
      </c>
      <c r="B54" s="33">
        <f>SUM(B47:B53)</f>
        <v>22.5</v>
      </c>
      <c r="C54" s="9">
        <f>SUM(C47:C53)</f>
        <v>1</v>
      </c>
      <c r="D54" s="36">
        <f>SUM(D47:D53)</f>
        <v>11</v>
      </c>
      <c r="E54" s="36">
        <f t="shared" ref="E54:M54" si="20">SUM(E47:E53)</f>
        <v>11</v>
      </c>
      <c r="F54" s="36">
        <f t="shared" si="20"/>
        <v>11.5</v>
      </c>
      <c r="G54" s="36">
        <f t="shared" si="20"/>
        <v>11.5</v>
      </c>
      <c r="H54" s="36">
        <f t="shared" si="20"/>
        <v>12</v>
      </c>
      <c r="I54" s="36">
        <f t="shared" si="20"/>
        <v>12</v>
      </c>
      <c r="J54" s="36">
        <f t="shared" si="20"/>
        <v>13</v>
      </c>
      <c r="K54" s="36">
        <f t="shared" si="20"/>
        <v>12.5</v>
      </c>
      <c r="L54" s="36">
        <f t="shared" si="20"/>
        <v>13</v>
      </c>
      <c r="M54" s="36">
        <f t="shared" si="20"/>
        <v>13</v>
      </c>
    </row>
    <row r="55" spans="1:13" s="28" customFormat="1" ht="15.75" customHeight="1" x14ac:dyDescent="0.2">
      <c r="A55" s="8"/>
      <c r="B55" s="33"/>
      <c r="C55" s="9"/>
      <c r="D55" s="36"/>
      <c r="E55" s="36"/>
      <c r="F55" s="36"/>
      <c r="G55" s="36"/>
      <c r="H55" s="36"/>
      <c r="I55" s="36"/>
      <c r="J55" s="36"/>
      <c r="K55" s="36"/>
      <c r="L55" s="36"/>
      <c r="M55" s="36"/>
    </row>
    <row r="56" spans="1:13" ht="15.75" customHeight="1" x14ac:dyDescent="0.2">
      <c r="A56" s="63" t="s">
        <v>63</v>
      </c>
      <c r="B56" s="61">
        <f>SUM(B44-B54)</f>
        <v>39.5</v>
      </c>
      <c r="C56" s="45">
        <f>B56/B84</f>
        <v>0.27526132404181186</v>
      </c>
      <c r="D56" s="55">
        <f>D44-D54</f>
        <v>-11</v>
      </c>
      <c r="E56" s="55">
        <f t="shared" ref="E56:M56" si="21">E44-E54</f>
        <v>-11</v>
      </c>
      <c r="F56" s="55">
        <f t="shared" si="21"/>
        <v>-11.5</v>
      </c>
      <c r="G56" s="55">
        <f t="shared" si="21"/>
        <v>-11.5</v>
      </c>
      <c r="H56" s="55">
        <f t="shared" si="21"/>
        <v>-12</v>
      </c>
      <c r="I56" s="55">
        <f t="shared" si="21"/>
        <v>-12</v>
      </c>
      <c r="J56" s="55">
        <f t="shared" si="21"/>
        <v>-13</v>
      </c>
      <c r="K56" s="55">
        <f t="shared" si="21"/>
        <v>-12.5</v>
      </c>
      <c r="L56" s="55">
        <f t="shared" si="21"/>
        <v>-13</v>
      </c>
      <c r="M56" s="55">
        <f t="shared" si="21"/>
        <v>-13</v>
      </c>
    </row>
    <row r="57" spans="1:13" s="30" customFormat="1" ht="15.75" customHeight="1" x14ac:dyDescent="0.2">
      <c r="A57" s="85"/>
      <c r="B57" s="77"/>
      <c r="C57" s="78"/>
      <c r="D57" s="79"/>
      <c r="E57" s="79"/>
      <c r="F57" s="79"/>
      <c r="G57" s="79"/>
      <c r="H57" s="79"/>
      <c r="I57" s="79"/>
      <c r="J57" s="79"/>
      <c r="K57" s="79"/>
      <c r="L57" s="79"/>
      <c r="M57" s="79"/>
    </row>
    <row r="58" spans="1:13" ht="15.75" customHeight="1" x14ac:dyDescent="0.2">
      <c r="B58" s="33"/>
      <c r="D58" s="36"/>
      <c r="E58" s="36"/>
      <c r="F58" s="36"/>
      <c r="G58" s="36"/>
      <c r="H58" s="36"/>
      <c r="I58" s="36"/>
      <c r="J58" s="36"/>
      <c r="K58" s="36"/>
      <c r="L58" s="36"/>
      <c r="M58" s="36"/>
    </row>
    <row r="59" spans="1:13" ht="15.75" customHeight="1" x14ac:dyDescent="0.2">
      <c r="A59" s="18" t="s">
        <v>15</v>
      </c>
      <c r="B59" s="33">
        <v>9</v>
      </c>
      <c r="C59" s="9">
        <v>1</v>
      </c>
      <c r="D59" s="36"/>
      <c r="E59" s="36"/>
      <c r="F59" s="36"/>
      <c r="G59" s="36"/>
      <c r="H59" s="36"/>
      <c r="I59" s="36"/>
      <c r="J59" s="36"/>
      <c r="K59" s="36"/>
      <c r="L59" s="36"/>
      <c r="M59" s="36"/>
    </row>
    <row r="60" spans="1:13" s="28" customFormat="1" ht="15.75" customHeight="1" x14ac:dyDescent="0.2">
      <c r="A60" s="64"/>
      <c r="B60" s="33"/>
      <c r="C60" s="9"/>
      <c r="D60" s="36"/>
      <c r="E60" s="36"/>
      <c r="F60" s="36"/>
      <c r="G60" s="36"/>
      <c r="H60" s="36"/>
      <c r="I60" s="36"/>
      <c r="J60" s="36"/>
      <c r="K60" s="36"/>
      <c r="L60" s="36"/>
      <c r="M60" s="36"/>
    </row>
    <row r="61" spans="1:13" ht="15.75" customHeight="1" x14ac:dyDescent="0.2">
      <c r="A61" s="8" t="s">
        <v>64</v>
      </c>
      <c r="B61" s="33"/>
      <c r="D61" s="36"/>
      <c r="E61" s="36"/>
      <c r="F61" s="36"/>
      <c r="G61" s="36"/>
      <c r="H61" s="36"/>
      <c r="I61" s="36"/>
      <c r="J61" s="36"/>
      <c r="K61" s="36"/>
      <c r="L61" s="36"/>
      <c r="M61" s="36"/>
    </row>
    <row r="62" spans="1:13" ht="15.75" customHeight="1" x14ac:dyDescent="0.2">
      <c r="A62" s="80" t="s">
        <v>98</v>
      </c>
      <c r="B62" s="33">
        <v>1.5</v>
      </c>
      <c r="C62" s="9">
        <f>B62/B65</f>
        <v>0.27272727272727271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</row>
    <row r="63" spans="1:13" ht="15.75" customHeight="1" x14ac:dyDescent="0.2">
      <c r="A63" s="19" t="s">
        <v>16</v>
      </c>
      <c r="B63" s="33">
        <v>3</v>
      </c>
      <c r="C63" s="9">
        <f>B63/B65</f>
        <v>0.54545454545454541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</row>
    <row r="64" spans="1:13" ht="15.75" customHeight="1" x14ac:dyDescent="0.2">
      <c r="A64" s="6" t="s">
        <v>14</v>
      </c>
      <c r="B64" s="33">
        <v>1</v>
      </c>
      <c r="C64" s="9">
        <f>B64/B65</f>
        <v>0.18181818181818182</v>
      </c>
      <c r="D64" s="36">
        <v>1</v>
      </c>
      <c r="E64" s="36">
        <v>1</v>
      </c>
      <c r="F64" s="36">
        <v>1</v>
      </c>
      <c r="G64" s="36">
        <v>1</v>
      </c>
      <c r="H64" s="36">
        <v>1</v>
      </c>
      <c r="I64" s="36">
        <v>1</v>
      </c>
      <c r="J64" s="36">
        <v>1</v>
      </c>
      <c r="K64" s="36">
        <v>1</v>
      </c>
      <c r="L64" s="36">
        <v>1</v>
      </c>
      <c r="M64" s="36">
        <v>1</v>
      </c>
    </row>
    <row r="65" spans="1:13" ht="15.75" customHeight="1" x14ac:dyDescent="0.2">
      <c r="A65" s="63" t="s">
        <v>67</v>
      </c>
      <c r="B65" s="61">
        <f>SUM(B62:B64)</f>
        <v>5.5</v>
      </c>
      <c r="C65" s="45">
        <f>SUM(C62:C64)</f>
        <v>1</v>
      </c>
      <c r="D65" s="55">
        <f>SUM(D62:D64)</f>
        <v>1</v>
      </c>
      <c r="E65" s="55">
        <f t="shared" ref="E65:M65" si="22">SUM(E62:E64)</f>
        <v>1</v>
      </c>
      <c r="F65" s="55">
        <f t="shared" si="22"/>
        <v>1</v>
      </c>
      <c r="G65" s="55">
        <f t="shared" si="22"/>
        <v>1</v>
      </c>
      <c r="H65" s="55">
        <f t="shared" si="22"/>
        <v>1</v>
      </c>
      <c r="I65" s="55">
        <f t="shared" si="22"/>
        <v>1</v>
      </c>
      <c r="J65" s="55">
        <f t="shared" si="22"/>
        <v>1</v>
      </c>
      <c r="K65" s="55">
        <f t="shared" si="22"/>
        <v>1</v>
      </c>
      <c r="L65" s="55">
        <f t="shared" si="22"/>
        <v>1</v>
      </c>
      <c r="M65" s="55">
        <f t="shared" si="22"/>
        <v>1</v>
      </c>
    </row>
    <row r="66" spans="1:13" ht="15.75" customHeight="1" x14ac:dyDescent="0.2">
      <c r="A66" s="80" t="s">
        <v>99</v>
      </c>
      <c r="B66" s="33">
        <v>1.5</v>
      </c>
      <c r="C66" s="12"/>
      <c r="D66" s="36"/>
      <c r="E66" s="36"/>
      <c r="F66" s="36"/>
      <c r="G66" s="36"/>
      <c r="H66" s="36"/>
      <c r="I66" s="36"/>
      <c r="J66" s="36"/>
      <c r="K66" s="36"/>
      <c r="L66" s="36"/>
      <c r="M66" s="36"/>
    </row>
    <row r="67" spans="1:13" ht="15.75" customHeight="1" x14ac:dyDescent="0.2">
      <c r="A67" s="63" t="s">
        <v>68</v>
      </c>
      <c r="B67" s="61">
        <f>SUM(B65-B66)</f>
        <v>4</v>
      </c>
      <c r="C67" s="65"/>
      <c r="D67" s="55">
        <f>D65-D66</f>
        <v>1</v>
      </c>
      <c r="E67" s="55">
        <f t="shared" ref="E67:M67" si="23">E65-E66</f>
        <v>1</v>
      </c>
      <c r="F67" s="55">
        <f t="shared" si="23"/>
        <v>1</v>
      </c>
      <c r="G67" s="55">
        <f t="shared" si="23"/>
        <v>1</v>
      </c>
      <c r="H67" s="55">
        <f t="shared" si="23"/>
        <v>1</v>
      </c>
      <c r="I67" s="55">
        <f t="shared" si="23"/>
        <v>1</v>
      </c>
      <c r="J67" s="55">
        <f t="shared" si="23"/>
        <v>1</v>
      </c>
      <c r="K67" s="55">
        <f t="shared" si="23"/>
        <v>1</v>
      </c>
      <c r="L67" s="55">
        <f t="shared" si="23"/>
        <v>1</v>
      </c>
      <c r="M67" s="55">
        <f t="shared" si="23"/>
        <v>1</v>
      </c>
    </row>
    <row r="68" spans="1:13" s="28" customFormat="1" ht="15.75" customHeight="1" x14ac:dyDescent="0.2">
      <c r="A68" s="8"/>
      <c r="B68" s="33"/>
      <c r="C68" s="12"/>
      <c r="D68" s="36"/>
      <c r="E68" s="36"/>
      <c r="F68" s="36"/>
      <c r="G68" s="36"/>
      <c r="H68" s="36"/>
      <c r="I68" s="36"/>
      <c r="J68" s="36"/>
      <c r="K68" s="36"/>
      <c r="L68" s="36"/>
      <c r="M68" s="36"/>
    </row>
    <row r="69" spans="1:13" ht="15.75" customHeight="1" x14ac:dyDescent="0.2">
      <c r="A69" s="63" t="s">
        <v>65</v>
      </c>
      <c r="B69" s="61">
        <f>SUM(B59-B67)</f>
        <v>5</v>
      </c>
      <c r="C69" s="45">
        <f>B69/B84</f>
        <v>3.484320557491289E-2</v>
      </c>
      <c r="D69" s="55">
        <f>D59-D67</f>
        <v>-1</v>
      </c>
      <c r="E69" s="55">
        <f t="shared" ref="E69:M69" si="24">E59-E67</f>
        <v>-1</v>
      </c>
      <c r="F69" s="55">
        <f t="shared" si="24"/>
        <v>-1</v>
      </c>
      <c r="G69" s="55">
        <f t="shared" si="24"/>
        <v>-1</v>
      </c>
      <c r="H69" s="55">
        <f t="shared" si="24"/>
        <v>-1</v>
      </c>
      <c r="I69" s="55">
        <f t="shared" si="24"/>
        <v>-1</v>
      </c>
      <c r="J69" s="55">
        <f t="shared" si="24"/>
        <v>-1</v>
      </c>
      <c r="K69" s="55">
        <f t="shared" si="24"/>
        <v>-1</v>
      </c>
      <c r="L69" s="55">
        <f t="shared" si="24"/>
        <v>-1</v>
      </c>
      <c r="M69" s="55">
        <f t="shared" si="24"/>
        <v>-1</v>
      </c>
    </row>
    <row r="70" spans="1:13" ht="15.75" customHeight="1" x14ac:dyDescent="0.2">
      <c r="B70" s="33"/>
      <c r="D70" s="36"/>
      <c r="E70" s="36"/>
      <c r="F70" s="36"/>
      <c r="G70" s="36"/>
      <c r="H70" s="36"/>
      <c r="I70" s="36"/>
      <c r="J70" s="36"/>
      <c r="K70" s="36"/>
      <c r="L70" s="36"/>
      <c r="M70" s="36"/>
    </row>
    <row r="71" spans="1:13" ht="15.75" customHeight="1" x14ac:dyDescent="0.2">
      <c r="A71" s="8" t="s">
        <v>17</v>
      </c>
      <c r="B71" s="33"/>
      <c r="D71" s="36"/>
      <c r="E71" s="36"/>
      <c r="F71" s="36"/>
      <c r="G71" s="36"/>
      <c r="H71" s="36"/>
      <c r="I71" s="36"/>
      <c r="J71" s="36"/>
      <c r="K71" s="36"/>
      <c r="L71" s="36"/>
      <c r="M71" s="36"/>
    </row>
    <row r="72" spans="1:13" ht="15.75" customHeight="1" x14ac:dyDescent="0.2">
      <c r="A72" s="19" t="s">
        <v>19</v>
      </c>
      <c r="B72" s="33">
        <v>2</v>
      </c>
      <c r="C72" s="9">
        <f>B72/B75</f>
        <v>0.16666666666666666</v>
      </c>
      <c r="D72" s="36"/>
      <c r="E72" s="36"/>
      <c r="F72" s="36"/>
      <c r="G72" s="36"/>
      <c r="H72" s="36"/>
      <c r="I72" s="36"/>
      <c r="J72" s="36"/>
      <c r="K72" s="36"/>
      <c r="L72" s="36"/>
      <c r="M72" s="36"/>
    </row>
    <row r="73" spans="1:13" ht="15.75" customHeight="1" x14ac:dyDescent="0.2">
      <c r="A73" s="19" t="s">
        <v>20</v>
      </c>
      <c r="B73" s="33">
        <v>2</v>
      </c>
      <c r="C73" s="9">
        <f>B73/B75</f>
        <v>0.16666666666666666</v>
      </c>
      <c r="D73" s="36"/>
      <c r="E73" s="36"/>
      <c r="F73" s="36"/>
      <c r="G73" s="36"/>
      <c r="H73" s="36"/>
      <c r="I73" s="36"/>
      <c r="J73" s="36"/>
      <c r="K73" s="36"/>
      <c r="L73" s="36"/>
      <c r="M73" s="36"/>
    </row>
    <row r="74" spans="1:13" ht="15.75" customHeight="1" x14ac:dyDescent="0.2">
      <c r="A74" s="6" t="s">
        <v>4</v>
      </c>
      <c r="B74" s="33">
        <v>8</v>
      </c>
      <c r="C74" s="9">
        <f>B74/B75</f>
        <v>0.66666666666666663</v>
      </c>
      <c r="D74" s="36">
        <v>8</v>
      </c>
      <c r="E74" s="36">
        <v>8</v>
      </c>
      <c r="F74" s="36">
        <v>8</v>
      </c>
      <c r="G74" s="36">
        <v>8.5</v>
      </c>
      <c r="H74" s="36">
        <v>9</v>
      </c>
      <c r="I74" s="36">
        <v>9</v>
      </c>
      <c r="J74" s="36">
        <v>9</v>
      </c>
      <c r="K74" s="36">
        <v>9</v>
      </c>
      <c r="L74" s="36">
        <v>9</v>
      </c>
      <c r="M74" s="36">
        <v>9</v>
      </c>
    </row>
    <row r="75" spans="1:13" ht="15.75" customHeight="1" x14ac:dyDescent="0.2">
      <c r="A75" s="63" t="s">
        <v>18</v>
      </c>
      <c r="B75" s="61">
        <f>SUM(B72:B74)</f>
        <v>12</v>
      </c>
      <c r="C75" s="45">
        <f>SUM(C72:C74)</f>
        <v>1</v>
      </c>
      <c r="D75" s="55">
        <f>SUM(D72:D74)</f>
        <v>8</v>
      </c>
      <c r="E75" s="55">
        <f t="shared" ref="E75:M75" si="25">SUM(E72:E74)</f>
        <v>8</v>
      </c>
      <c r="F75" s="55">
        <f t="shared" si="25"/>
        <v>8</v>
      </c>
      <c r="G75" s="55">
        <f t="shared" si="25"/>
        <v>8.5</v>
      </c>
      <c r="H75" s="55">
        <f t="shared" si="25"/>
        <v>9</v>
      </c>
      <c r="I75" s="55">
        <f t="shared" si="25"/>
        <v>9</v>
      </c>
      <c r="J75" s="55">
        <f t="shared" si="25"/>
        <v>9</v>
      </c>
      <c r="K75" s="55">
        <f t="shared" si="25"/>
        <v>9</v>
      </c>
      <c r="L75" s="55">
        <f t="shared" si="25"/>
        <v>9</v>
      </c>
      <c r="M75" s="55">
        <f t="shared" si="25"/>
        <v>9</v>
      </c>
    </row>
    <row r="76" spans="1:13" s="28" customFormat="1" ht="15.75" customHeight="1" x14ac:dyDescent="0.2">
      <c r="A76" s="8"/>
      <c r="B76" s="33"/>
      <c r="C76" s="9"/>
      <c r="D76" s="36"/>
      <c r="E76" s="36"/>
      <c r="F76" s="36"/>
      <c r="G76" s="36"/>
      <c r="H76" s="36"/>
      <c r="I76" s="36"/>
      <c r="J76" s="36"/>
      <c r="K76" s="36"/>
      <c r="L76" s="36"/>
      <c r="M76" s="36"/>
    </row>
    <row r="77" spans="1:13" ht="15.75" customHeight="1" x14ac:dyDescent="0.2">
      <c r="A77" s="8" t="s">
        <v>69</v>
      </c>
      <c r="B77" s="33"/>
      <c r="D77" s="36"/>
      <c r="E77" s="36"/>
      <c r="F77" s="36"/>
      <c r="G77" s="36"/>
      <c r="H77" s="36"/>
      <c r="I77" s="36"/>
      <c r="J77" s="36"/>
      <c r="K77" s="36"/>
      <c r="L77" s="36"/>
      <c r="M77" s="36"/>
    </row>
    <row r="78" spans="1:13" ht="15.75" customHeight="1" x14ac:dyDescent="0.2">
      <c r="A78" s="19" t="s">
        <v>22</v>
      </c>
      <c r="B78" s="33">
        <v>1.5</v>
      </c>
      <c r="C78" s="9">
        <f>B78/B80</f>
        <v>0.27272727272727271</v>
      </c>
      <c r="D78" s="36"/>
      <c r="E78" s="36"/>
      <c r="F78" s="36"/>
      <c r="G78" s="36"/>
      <c r="H78" s="36"/>
      <c r="I78" s="36"/>
      <c r="J78" s="36"/>
      <c r="K78" s="36"/>
      <c r="L78" s="36"/>
      <c r="M78" s="36"/>
    </row>
    <row r="79" spans="1:13" ht="15.75" customHeight="1" x14ac:dyDescent="0.2">
      <c r="A79" s="6" t="s">
        <v>4</v>
      </c>
      <c r="B79" s="33">
        <v>4</v>
      </c>
      <c r="C79" s="9">
        <f>B79/B80</f>
        <v>0.72727272727272729</v>
      </c>
      <c r="D79" s="36">
        <v>4</v>
      </c>
      <c r="E79" s="36">
        <v>4</v>
      </c>
      <c r="F79" s="36">
        <v>4</v>
      </c>
      <c r="G79" s="36">
        <v>5</v>
      </c>
      <c r="H79" s="36">
        <v>5</v>
      </c>
      <c r="I79" s="36">
        <v>5</v>
      </c>
      <c r="J79" s="36">
        <v>5</v>
      </c>
      <c r="K79" s="36">
        <v>5</v>
      </c>
      <c r="L79" s="36">
        <v>5</v>
      </c>
      <c r="M79" s="36">
        <v>5</v>
      </c>
    </row>
    <row r="80" spans="1:13" ht="15.75" customHeight="1" x14ac:dyDescent="0.2">
      <c r="A80" s="67" t="s">
        <v>70</v>
      </c>
      <c r="B80" s="61">
        <f>SUM(B78:B79)</f>
        <v>5.5</v>
      </c>
      <c r="C80" s="45">
        <f>SUM(C78:C79)</f>
        <v>1</v>
      </c>
      <c r="D80" s="55">
        <f>SUM(D78:D79)</f>
        <v>4</v>
      </c>
      <c r="E80" s="55">
        <f t="shared" ref="E80:M80" si="26">SUM(E78:E79)</f>
        <v>4</v>
      </c>
      <c r="F80" s="55">
        <f t="shared" si="26"/>
        <v>4</v>
      </c>
      <c r="G80" s="55">
        <f t="shared" si="26"/>
        <v>5</v>
      </c>
      <c r="H80" s="55">
        <f t="shared" si="26"/>
        <v>5</v>
      </c>
      <c r="I80" s="55">
        <f t="shared" si="26"/>
        <v>5</v>
      </c>
      <c r="J80" s="55">
        <f t="shared" si="26"/>
        <v>5</v>
      </c>
      <c r="K80" s="55">
        <f t="shared" si="26"/>
        <v>5</v>
      </c>
      <c r="L80" s="55">
        <f t="shared" si="26"/>
        <v>5</v>
      </c>
      <c r="M80" s="55">
        <f t="shared" si="26"/>
        <v>5</v>
      </c>
    </row>
    <row r="81" spans="1:13" s="28" customFormat="1" ht="15.75" customHeight="1" x14ac:dyDescent="0.2">
      <c r="A81" s="66"/>
      <c r="B81" s="33"/>
      <c r="C81" s="9"/>
      <c r="D81" s="36"/>
      <c r="E81" s="36"/>
      <c r="F81" s="36"/>
      <c r="G81" s="36"/>
      <c r="H81" s="36"/>
      <c r="I81" s="36"/>
      <c r="J81" s="36"/>
      <c r="K81" s="36"/>
      <c r="L81" s="36"/>
      <c r="M81" s="36"/>
    </row>
    <row r="82" spans="1:13" ht="15.75" customHeight="1" x14ac:dyDescent="0.2">
      <c r="A82" s="63" t="s">
        <v>71</v>
      </c>
      <c r="B82" s="61">
        <f>SUM(B75-B80)</f>
        <v>6.5</v>
      </c>
      <c r="C82" s="45">
        <f>B82/B84</f>
        <v>4.5296167247386762E-2</v>
      </c>
      <c r="D82" s="55">
        <f>D75-D80</f>
        <v>4</v>
      </c>
      <c r="E82" s="55">
        <f t="shared" ref="E82:M82" si="27">E75-E80</f>
        <v>4</v>
      </c>
      <c r="F82" s="55">
        <f t="shared" si="27"/>
        <v>4</v>
      </c>
      <c r="G82" s="55">
        <f t="shared" si="27"/>
        <v>3.5</v>
      </c>
      <c r="H82" s="55">
        <f t="shared" si="27"/>
        <v>4</v>
      </c>
      <c r="I82" s="55">
        <f t="shared" si="27"/>
        <v>4</v>
      </c>
      <c r="J82" s="55">
        <f t="shared" si="27"/>
        <v>4</v>
      </c>
      <c r="K82" s="55">
        <f t="shared" si="27"/>
        <v>4</v>
      </c>
      <c r="L82" s="55">
        <f t="shared" si="27"/>
        <v>4</v>
      </c>
      <c r="M82" s="55">
        <f t="shared" si="27"/>
        <v>4</v>
      </c>
    </row>
    <row r="83" spans="1:13" s="28" customFormat="1" ht="15.75" customHeight="1" x14ac:dyDescent="0.2">
      <c r="A83" s="6"/>
      <c r="B83" s="33"/>
      <c r="C83" s="9"/>
      <c r="D83" s="36"/>
      <c r="E83" s="36"/>
      <c r="F83" s="36"/>
      <c r="G83" s="36"/>
      <c r="H83" s="36"/>
      <c r="I83" s="36"/>
      <c r="J83" s="36"/>
      <c r="K83" s="36"/>
      <c r="L83" s="36"/>
      <c r="M83" s="36"/>
    </row>
    <row r="84" spans="1:13" ht="15.75" customHeight="1" thickBot="1" x14ac:dyDescent="0.25">
      <c r="A84" s="68" t="s">
        <v>21</v>
      </c>
      <c r="B84" s="69">
        <f>SUM(B82+B69+B56+B28+B15)</f>
        <v>143.5</v>
      </c>
      <c r="C84" s="44">
        <f>SUM(C82+C69+C56+C28+C15)</f>
        <v>1</v>
      </c>
      <c r="D84" s="70">
        <f>D15+D28+D56+D69+D82</f>
        <v>-16.5</v>
      </c>
      <c r="E84" s="70">
        <f t="shared" ref="E84:M84" si="28">E15+E28+E56+E69+E82</f>
        <v>-16.5</v>
      </c>
      <c r="F84" s="70">
        <f t="shared" si="28"/>
        <v>-17.5</v>
      </c>
      <c r="G84" s="70">
        <f t="shared" si="28"/>
        <v>-18</v>
      </c>
      <c r="H84" s="70">
        <f t="shared" si="28"/>
        <v>-18</v>
      </c>
      <c r="I84" s="70">
        <f t="shared" si="28"/>
        <v>-18</v>
      </c>
      <c r="J84" s="70">
        <f t="shared" si="28"/>
        <v>-20</v>
      </c>
      <c r="K84" s="70">
        <f t="shared" si="28"/>
        <v>-19.5</v>
      </c>
      <c r="L84" s="70">
        <f t="shared" si="28"/>
        <v>-20</v>
      </c>
      <c r="M84" s="70">
        <f t="shared" si="28"/>
        <v>-20</v>
      </c>
    </row>
    <row r="85" spans="1:13" ht="15.75" customHeight="1" thickTop="1" x14ac:dyDescent="0.2"/>
    <row r="88" spans="1:13" ht="15.75" customHeight="1" x14ac:dyDescent="0.2">
      <c r="A88" s="91" t="s">
        <v>138</v>
      </c>
    </row>
  </sheetData>
  <mergeCells count="1">
    <mergeCell ref="B1:C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opLeftCell="A50" zoomScale="139" workbookViewId="0">
      <selection activeCell="A62" sqref="A62"/>
    </sheetView>
  </sheetViews>
  <sheetFormatPr defaultColWidth="8.85546875" defaultRowHeight="12.75" x14ac:dyDescent="0.2"/>
  <cols>
    <col min="1" max="1" width="41.140625" bestFit="1" customWidth="1"/>
    <col min="3" max="3" width="8.85546875" style="9"/>
    <col min="5" max="5" width="8.85546875" style="26"/>
    <col min="7" max="7" width="8.85546875" style="22"/>
  </cols>
  <sheetData>
    <row r="1" spans="1:13" x14ac:dyDescent="0.2">
      <c r="B1" s="93">
        <v>2017</v>
      </c>
      <c r="C1" s="93"/>
      <c r="D1" s="16">
        <v>2018</v>
      </c>
      <c r="E1" s="24">
        <v>2019</v>
      </c>
      <c r="F1" s="16">
        <v>2020</v>
      </c>
      <c r="G1" s="20">
        <v>2021</v>
      </c>
      <c r="H1" s="16">
        <v>2022</v>
      </c>
      <c r="I1" s="16">
        <v>2023</v>
      </c>
      <c r="J1" s="16">
        <v>2024</v>
      </c>
      <c r="K1" s="16">
        <v>2025</v>
      </c>
      <c r="L1" s="16">
        <v>2026</v>
      </c>
      <c r="M1" s="16">
        <v>2027</v>
      </c>
    </row>
    <row r="2" spans="1:13" x14ac:dyDescent="0.2">
      <c r="B2" s="6" t="s">
        <v>1</v>
      </c>
      <c r="C2" s="12" t="s">
        <v>2</v>
      </c>
      <c r="D2" s="6" t="s">
        <v>1</v>
      </c>
      <c r="E2" s="25" t="s">
        <v>1</v>
      </c>
      <c r="F2" s="6" t="s">
        <v>1</v>
      </c>
      <c r="G2" s="23" t="s">
        <v>1</v>
      </c>
      <c r="H2" s="6" t="s">
        <v>1</v>
      </c>
      <c r="I2" s="12" t="s">
        <v>1</v>
      </c>
      <c r="J2" s="6" t="s">
        <v>1</v>
      </c>
      <c r="K2" s="12" t="s">
        <v>1</v>
      </c>
      <c r="L2" s="6" t="s">
        <v>1</v>
      </c>
      <c r="M2" s="12" t="s">
        <v>1</v>
      </c>
    </row>
    <row r="3" spans="1:13" x14ac:dyDescent="0.2">
      <c r="A3" s="8" t="s">
        <v>24</v>
      </c>
    </row>
    <row r="4" spans="1:13" x14ac:dyDescent="0.2">
      <c r="A4" s="91" t="s">
        <v>100</v>
      </c>
      <c r="B4" s="36">
        <v>3.5</v>
      </c>
      <c r="C4" s="9">
        <f>B4/B14</f>
        <v>0.12773722627737225</v>
      </c>
      <c r="D4" s="36">
        <v>3.5</v>
      </c>
      <c r="E4" s="36">
        <v>3.5</v>
      </c>
      <c r="F4" s="36">
        <v>4</v>
      </c>
      <c r="G4" s="36">
        <v>4</v>
      </c>
      <c r="H4" s="36">
        <v>4</v>
      </c>
      <c r="I4" s="36">
        <v>4</v>
      </c>
      <c r="J4" s="36">
        <v>4</v>
      </c>
      <c r="K4" s="36">
        <v>4</v>
      </c>
      <c r="L4" s="36">
        <v>4</v>
      </c>
      <c r="M4" s="36">
        <v>4</v>
      </c>
    </row>
    <row r="5" spans="1:13" x14ac:dyDescent="0.2">
      <c r="A5" s="91" t="s">
        <v>101</v>
      </c>
      <c r="B5" s="36">
        <v>0</v>
      </c>
      <c r="C5" s="9">
        <f>B5/B14</f>
        <v>0</v>
      </c>
      <c r="D5" s="36">
        <v>0</v>
      </c>
      <c r="E5" s="36">
        <v>0</v>
      </c>
      <c r="F5" s="36">
        <v>0</v>
      </c>
      <c r="G5" s="36">
        <v>0</v>
      </c>
      <c r="H5" s="36">
        <v>0</v>
      </c>
      <c r="I5" s="36">
        <v>0</v>
      </c>
      <c r="J5" s="36">
        <v>0</v>
      </c>
      <c r="K5" s="36">
        <v>0</v>
      </c>
      <c r="L5" s="36">
        <v>0</v>
      </c>
      <c r="M5" s="36">
        <v>0</v>
      </c>
    </row>
    <row r="6" spans="1:13" x14ac:dyDescent="0.2">
      <c r="A6" s="19" t="s">
        <v>25</v>
      </c>
      <c r="B6" s="36">
        <v>3</v>
      </c>
      <c r="C6" s="9">
        <f>B6/B14</f>
        <v>0.1094890510948905</v>
      </c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x14ac:dyDescent="0.2">
      <c r="A7" s="19" t="s">
        <v>26</v>
      </c>
      <c r="B7" s="36">
        <v>7</v>
      </c>
      <c r="C7" s="9">
        <f>B7/B14</f>
        <v>0.25547445255474449</v>
      </c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3" x14ac:dyDescent="0.2">
      <c r="A8" s="19" t="s">
        <v>27</v>
      </c>
      <c r="B8" s="36">
        <v>2.8</v>
      </c>
      <c r="C8" s="9">
        <f>B8/B14</f>
        <v>0.1021897810218978</v>
      </c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x14ac:dyDescent="0.2">
      <c r="A9" s="6" t="s">
        <v>28</v>
      </c>
      <c r="B9" s="36">
        <v>1.5</v>
      </c>
      <c r="C9" s="9">
        <f>B9/B14</f>
        <v>5.4744525547445251E-2</v>
      </c>
      <c r="D9" s="36">
        <v>1.5</v>
      </c>
      <c r="E9" s="36">
        <v>1.5</v>
      </c>
      <c r="F9" s="36">
        <v>1.5</v>
      </c>
      <c r="G9" s="36">
        <v>1.5</v>
      </c>
      <c r="H9" s="36">
        <v>2</v>
      </c>
      <c r="I9" s="36">
        <v>2</v>
      </c>
      <c r="J9" s="36">
        <v>2</v>
      </c>
      <c r="K9" s="36">
        <v>2</v>
      </c>
      <c r="L9" s="36">
        <v>2</v>
      </c>
      <c r="M9" s="36">
        <v>2</v>
      </c>
    </row>
    <row r="10" spans="1:13" x14ac:dyDescent="0.2">
      <c r="A10" s="91" t="s">
        <v>102</v>
      </c>
      <c r="B10" s="36">
        <v>5.5</v>
      </c>
      <c r="C10" s="9">
        <f>B10/B14</f>
        <v>0.20072992700729925</v>
      </c>
      <c r="D10" s="36">
        <v>5.5</v>
      </c>
      <c r="E10" s="36">
        <v>5.5</v>
      </c>
      <c r="F10" s="36">
        <v>5.5</v>
      </c>
      <c r="G10" s="36">
        <v>5.5</v>
      </c>
      <c r="H10" s="36">
        <v>6</v>
      </c>
      <c r="I10" s="36">
        <v>6</v>
      </c>
      <c r="J10" s="36">
        <v>6</v>
      </c>
      <c r="K10" s="36">
        <v>6</v>
      </c>
      <c r="L10" s="36">
        <v>6</v>
      </c>
      <c r="M10" s="36">
        <v>6</v>
      </c>
    </row>
    <row r="11" spans="1:13" x14ac:dyDescent="0.2">
      <c r="A11" s="91" t="s">
        <v>103</v>
      </c>
      <c r="B11" s="36">
        <v>1.3</v>
      </c>
      <c r="C11" s="9">
        <f>B11/B14</f>
        <v>4.7445255474452552E-2</v>
      </c>
      <c r="D11" s="36">
        <v>1.3</v>
      </c>
      <c r="E11" s="36">
        <v>1.3</v>
      </c>
      <c r="F11" s="36">
        <v>1.3</v>
      </c>
      <c r="G11" s="36">
        <v>2</v>
      </c>
      <c r="H11" s="36">
        <v>2</v>
      </c>
      <c r="I11" s="36">
        <v>2</v>
      </c>
      <c r="J11" s="36">
        <v>2</v>
      </c>
      <c r="K11" s="36">
        <v>2</v>
      </c>
      <c r="L11" s="36">
        <v>2</v>
      </c>
      <c r="M11" s="36">
        <v>2</v>
      </c>
    </row>
    <row r="12" spans="1:13" x14ac:dyDescent="0.2">
      <c r="A12" s="91" t="s">
        <v>104</v>
      </c>
      <c r="B12" s="36">
        <v>1.3</v>
      </c>
      <c r="C12" s="9">
        <f>B12/B14</f>
        <v>4.7445255474452552E-2</v>
      </c>
      <c r="D12" s="36">
        <v>1.3</v>
      </c>
      <c r="E12" s="36">
        <v>1.3</v>
      </c>
      <c r="F12" s="36">
        <v>1.3</v>
      </c>
      <c r="G12" s="36">
        <v>2</v>
      </c>
      <c r="H12" s="36">
        <v>2</v>
      </c>
      <c r="I12" s="36">
        <v>2</v>
      </c>
      <c r="J12" s="36">
        <v>2</v>
      </c>
      <c r="K12" s="36">
        <v>2</v>
      </c>
      <c r="L12" s="36">
        <v>2</v>
      </c>
      <c r="M12" s="36">
        <v>2</v>
      </c>
    </row>
    <row r="13" spans="1:13" x14ac:dyDescent="0.2">
      <c r="A13" s="60" t="s">
        <v>29</v>
      </c>
      <c r="B13" s="58">
        <v>1.5</v>
      </c>
      <c r="C13" s="57">
        <f>B13/B14</f>
        <v>5.4744525547445251E-2</v>
      </c>
      <c r="D13" s="58">
        <v>1.5</v>
      </c>
      <c r="E13" s="58">
        <v>1.5</v>
      </c>
      <c r="F13" s="58">
        <v>1.5</v>
      </c>
      <c r="G13" s="58">
        <v>2</v>
      </c>
      <c r="H13" s="58">
        <v>2</v>
      </c>
      <c r="I13" s="58">
        <v>2</v>
      </c>
      <c r="J13" s="58">
        <v>2</v>
      </c>
      <c r="K13" s="58">
        <v>2</v>
      </c>
      <c r="L13" s="58">
        <v>2</v>
      </c>
      <c r="M13" s="58">
        <v>2</v>
      </c>
    </row>
    <row r="14" spans="1:13" x14ac:dyDescent="0.2">
      <c r="A14" s="8" t="s">
        <v>72</v>
      </c>
      <c r="B14" s="36">
        <f>SUM(B4:B13)</f>
        <v>27.400000000000002</v>
      </c>
      <c r="C14" s="9">
        <f>SUM(C4:C13)</f>
        <v>1</v>
      </c>
      <c r="D14" s="36">
        <f>SUM(D4:D13)</f>
        <v>14.600000000000001</v>
      </c>
      <c r="E14" s="36">
        <f t="shared" ref="E14:M14" si="0">SUM(E4:E13)</f>
        <v>14.600000000000001</v>
      </c>
      <c r="F14" s="36">
        <f t="shared" si="0"/>
        <v>15.100000000000001</v>
      </c>
      <c r="G14" s="36">
        <f t="shared" si="0"/>
        <v>17</v>
      </c>
      <c r="H14" s="36">
        <f t="shared" si="0"/>
        <v>18</v>
      </c>
      <c r="I14" s="36">
        <f t="shared" si="0"/>
        <v>18</v>
      </c>
      <c r="J14" s="36">
        <f t="shared" si="0"/>
        <v>18</v>
      </c>
      <c r="K14" s="36">
        <f t="shared" si="0"/>
        <v>18</v>
      </c>
      <c r="L14" s="36">
        <f t="shared" si="0"/>
        <v>18</v>
      </c>
      <c r="M14" s="36">
        <f t="shared" si="0"/>
        <v>18</v>
      </c>
    </row>
    <row r="15" spans="1:13" x14ac:dyDescent="0.2">
      <c r="B15" s="36"/>
      <c r="D15" s="36"/>
      <c r="E15" s="36"/>
      <c r="F15" s="36"/>
      <c r="G15" s="36"/>
      <c r="H15" s="36"/>
      <c r="I15" s="36"/>
      <c r="J15" s="36"/>
      <c r="K15" s="36"/>
      <c r="L15" s="36"/>
      <c r="M15" s="36"/>
    </row>
    <row r="16" spans="1:13" x14ac:dyDescent="0.2">
      <c r="A16" s="8" t="s">
        <v>30</v>
      </c>
      <c r="B16" s="36"/>
      <c r="D16" s="36"/>
      <c r="E16" s="36"/>
      <c r="F16" s="36"/>
      <c r="G16" s="36"/>
      <c r="H16" s="36"/>
      <c r="I16" s="36"/>
      <c r="J16" s="36"/>
      <c r="K16" s="36"/>
      <c r="L16" s="36"/>
      <c r="M16" s="36"/>
    </row>
    <row r="17" spans="1:13" x14ac:dyDescent="0.2">
      <c r="A17" s="19" t="s">
        <v>31</v>
      </c>
      <c r="B17" s="36">
        <v>2</v>
      </c>
      <c r="C17" s="9">
        <f>B17/B21</f>
        <v>0.31746031746031744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1:13" x14ac:dyDescent="0.2">
      <c r="A18" s="19" t="s">
        <v>32</v>
      </c>
      <c r="B18" s="36">
        <v>2.2999999999999998</v>
      </c>
      <c r="C18" s="9">
        <f>B18/B21</f>
        <v>0.36507936507936506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</row>
    <row r="19" spans="1:13" x14ac:dyDescent="0.2">
      <c r="A19" s="80" t="s">
        <v>105</v>
      </c>
      <c r="B19" s="36">
        <v>1</v>
      </c>
      <c r="C19" s="9">
        <f>B19/B21</f>
        <v>0.15873015873015872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</row>
    <row r="20" spans="1:13" x14ac:dyDescent="0.2">
      <c r="A20" s="6" t="s">
        <v>33</v>
      </c>
      <c r="B20" s="36">
        <v>1</v>
      </c>
      <c r="C20" s="9">
        <f>B20/B21</f>
        <v>0.15873015873015872</v>
      </c>
      <c r="D20" s="36">
        <v>1</v>
      </c>
      <c r="E20" s="36">
        <v>1</v>
      </c>
      <c r="F20" s="36">
        <v>1</v>
      </c>
      <c r="G20" s="36">
        <v>1</v>
      </c>
      <c r="H20" s="36">
        <v>1</v>
      </c>
      <c r="I20" s="36">
        <v>1</v>
      </c>
      <c r="J20" s="36">
        <v>1</v>
      </c>
      <c r="K20" s="36">
        <v>1</v>
      </c>
      <c r="L20" s="36">
        <v>1</v>
      </c>
      <c r="M20" s="36">
        <v>1</v>
      </c>
    </row>
    <row r="21" spans="1:13" x14ac:dyDescent="0.2">
      <c r="A21" s="63" t="s">
        <v>73</v>
      </c>
      <c r="B21" s="55">
        <f>SUM(B17:B20)</f>
        <v>6.3</v>
      </c>
      <c r="C21" s="45">
        <f>SUM(C17:C20)</f>
        <v>1</v>
      </c>
      <c r="D21" s="55">
        <f>SUM(D17:D20)</f>
        <v>1</v>
      </c>
      <c r="E21" s="55">
        <f t="shared" ref="E21:M21" si="1">SUM(E17:E20)</f>
        <v>1</v>
      </c>
      <c r="F21" s="55">
        <f t="shared" si="1"/>
        <v>1</v>
      </c>
      <c r="G21" s="55">
        <f t="shared" si="1"/>
        <v>1</v>
      </c>
      <c r="H21" s="55">
        <f t="shared" si="1"/>
        <v>1</v>
      </c>
      <c r="I21" s="55">
        <f t="shared" si="1"/>
        <v>1</v>
      </c>
      <c r="J21" s="55">
        <f t="shared" si="1"/>
        <v>1</v>
      </c>
      <c r="K21" s="55">
        <f t="shared" si="1"/>
        <v>1</v>
      </c>
      <c r="L21" s="55">
        <f t="shared" si="1"/>
        <v>1</v>
      </c>
      <c r="M21" s="55">
        <f t="shared" si="1"/>
        <v>1</v>
      </c>
    </row>
    <row r="22" spans="1:13" x14ac:dyDescent="0.2">
      <c r="B22" s="36"/>
      <c r="D22" s="36"/>
      <c r="E22" s="36"/>
      <c r="F22" s="36"/>
      <c r="G22" s="36"/>
      <c r="H22" s="36"/>
      <c r="I22" s="36"/>
      <c r="J22" s="36"/>
      <c r="K22" s="36"/>
      <c r="L22" s="36"/>
      <c r="M22" s="36"/>
    </row>
    <row r="23" spans="1:13" x14ac:dyDescent="0.2">
      <c r="A23" s="8" t="s">
        <v>34</v>
      </c>
      <c r="B23" s="36"/>
      <c r="D23" s="36"/>
      <c r="E23" s="36"/>
      <c r="F23" s="36"/>
      <c r="G23" s="36"/>
      <c r="H23" s="36"/>
      <c r="I23" s="36"/>
      <c r="J23" s="36"/>
      <c r="K23" s="36"/>
      <c r="L23" s="36"/>
      <c r="M23" s="36"/>
    </row>
    <row r="24" spans="1:13" x14ac:dyDescent="0.2">
      <c r="A24" s="19" t="s">
        <v>35</v>
      </c>
      <c r="B24" s="36">
        <v>20</v>
      </c>
      <c r="C24" s="9">
        <f>B24/B30</f>
        <v>0.30864197530864201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3" x14ac:dyDescent="0.2">
      <c r="A25" s="80" t="s">
        <v>97</v>
      </c>
      <c r="B25" s="36">
        <v>2</v>
      </c>
      <c r="C25" s="9">
        <f>B25/B30</f>
        <v>3.0864197530864199E-2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</row>
    <row r="26" spans="1:13" x14ac:dyDescent="0.2">
      <c r="A26" s="91" t="s">
        <v>106</v>
      </c>
      <c r="B26" s="36">
        <v>0.3</v>
      </c>
      <c r="C26" s="9">
        <f>B26/B30</f>
        <v>4.6296296296296294E-3</v>
      </c>
      <c r="D26" s="36">
        <v>0.3</v>
      </c>
      <c r="E26" s="36">
        <v>0.3</v>
      </c>
      <c r="F26" s="36">
        <v>0.3</v>
      </c>
      <c r="G26" s="36">
        <v>1</v>
      </c>
      <c r="H26" s="36">
        <v>1</v>
      </c>
      <c r="I26" s="36">
        <v>1</v>
      </c>
      <c r="J26" s="36">
        <v>1</v>
      </c>
      <c r="K26" s="36">
        <v>1</v>
      </c>
      <c r="L26" s="36">
        <v>1</v>
      </c>
      <c r="M26" s="36">
        <v>1</v>
      </c>
    </row>
    <row r="27" spans="1:13" x14ac:dyDescent="0.2">
      <c r="A27" s="91" t="s">
        <v>107</v>
      </c>
      <c r="B27" s="36">
        <v>1.5</v>
      </c>
      <c r="C27" s="9">
        <f>B27/B30</f>
        <v>2.314814814814815E-2</v>
      </c>
      <c r="D27" s="36">
        <v>1.5</v>
      </c>
      <c r="E27" s="36">
        <v>1.5</v>
      </c>
      <c r="F27" s="36">
        <v>1.5</v>
      </c>
      <c r="G27" s="36">
        <v>2</v>
      </c>
      <c r="H27" s="36">
        <v>2</v>
      </c>
      <c r="I27" s="36">
        <v>2</v>
      </c>
      <c r="J27" s="36">
        <v>2</v>
      </c>
      <c r="K27" s="36">
        <v>2</v>
      </c>
      <c r="L27" s="36">
        <v>2</v>
      </c>
      <c r="M27" s="36">
        <v>2</v>
      </c>
    </row>
    <row r="28" spans="1:13" x14ac:dyDescent="0.2">
      <c r="A28" s="80" t="s">
        <v>108</v>
      </c>
      <c r="B28" s="36">
        <v>15</v>
      </c>
      <c r="C28" s="9">
        <f>B28/B30</f>
        <v>0.23148148148148148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</row>
    <row r="29" spans="1:13" x14ac:dyDescent="0.2">
      <c r="A29" s="19" t="s">
        <v>4</v>
      </c>
      <c r="B29" s="36">
        <v>26</v>
      </c>
      <c r="C29" s="9">
        <f>B29/B30</f>
        <v>0.40123456790123457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1:13" x14ac:dyDescent="0.2">
      <c r="A30" s="63" t="s">
        <v>74</v>
      </c>
      <c r="B30" s="55">
        <f>SUM(B24:B29)</f>
        <v>64.8</v>
      </c>
      <c r="C30" s="45">
        <f>SUM(C24:C29)</f>
        <v>1</v>
      </c>
      <c r="D30" s="55">
        <f>SUM(D24:D29)</f>
        <v>1.8</v>
      </c>
      <c r="E30" s="55">
        <f t="shared" ref="E30:M30" si="2">SUM(E24:E29)</f>
        <v>1.8</v>
      </c>
      <c r="F30" s="55">
        <f t="shared" si="2"/>
        <v>1.8</v>
      </c>
      <c r="G30" s="55">
        <f t="shared" si="2"/>
        <v>3</v>
      </c>
      <c r="H30" s="55">
        <f t="shared" si="2"/>
        <v>3</v>
      </c>
      <c r="I30" s="55">
        <f t="shared" si="2"/>
        <v>3</v>
      </c>
      <c r="J30" s="55">
        <f t="shared" si="2"/>
        <v>3</v>
      </c>
      <c r="K30" s="55">
        <f t="shared" si="2"/>
        <v>3</v>
      </c>
      <c r="L30" s="55">
        <f t="shared" si="2"/>
        <v>3</v>
      </c>
      <c r="M30" s="55">
        <f t="shared" si="2"/>
        <v>3</v>
      </c>
    </row>
    <row r="31" spans="1:13" x14ac:dyDescent="0.2">
      <c r="B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13" x14ac:dyDescent="0.2">
      <c r="A32" s="8" t="s">
        <v>39</v>
      </c>
      <c r="B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x14ac:dyDescent="0.2">
      <c r="A33" s="6" t="s">
        <v>40</v>
      </c>
      <c r="B33" s="36">
        <v>10</v>
      </c>
      <c r="C33" s="9">
        <f>B33/B50</f>
        <v>0.3105590062111801</v>
      </c>
      <c r="D33" s="36">
        <v>10</v>
      </c>
      <c r="E33" s="36">
        <v>10</v>
      </c>
      <c r="F33" s="36">
        <v>10</v>
      </c>
      <c r="G33" s="36">
        <v>10</v>
      </c>
      <c r="H33" s="36">
        <v>10</v>
      </c>
      <c r="I33" s="36">
        <v>10</v>
      </c>
      <c r="J33" s="36">
        <v>10</v>
      </c>
      <c r="K33" s="36">
        <v>10</v>
      </c>
      <c r="L33" s="36">
        <v>10</v>
      </c>
      <c r="M33" s="36">
        <v>10</v>
      </c>
    </row>
    <row r="34" spans="1:13" x14ac:dyDescent="0.2">
      <c r="A34" s="80" t="s">
        <v>109</v>
      </c>
      <c r="B34" s="36">
        <v>1.3</v>
      </c>
      <c r="C34" s="9">
        <f>B34/B50</f>
        <v>4.0372670807453416E-2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x14ac:dyDescent="0.2">
      <c r="A35" s="91" t="s">
        <v>110</v>
      </c>
      <c r="B35" s="36">
        <v>1</v>
      </c>
      <c r="C35" s="9">
        <f>B35/B50</f>
        <v>3.1055900621118009E-2</v>
      </c>
      <c r="D35" s="36">
        <v>1</v>
      </c>
      <c r="E35" s="36">
        <v>1</v>
      </c>
      <c r="F35" s="36">
        <v>1</v>
      </c>
      <c r="G35" s="36">
        <v>1</v>
      </c>
      <c r="H35" s="36">
        <v>1</v>
      </c>
      <c r="I35" s="36">
        <v>1</v>
      </c>
      <c r="J35" s="36">
        <v>1</v>
      </c>
      <c r="K35" s="36">
        <v>1</v>
      </c>
      <c r="L35" s="36">
        <v>1</v>
      </c>
      <c r="M35" s="36">
        <v>1</v>
      </c>
    </row>
    <row r="36" spans="1:13" x14ac:dyDescent="0.2">
      <c r="A36" s="80" t="s">
        <v>111</v>
      </c>
      <c r="B36" s="36">
        <v>1.8</v>
      </c>
      <c r="C36" s="9">
        <f>B36/B50</f>
        <v>5.5900621118012417E-2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</row>
    <row r="37" spans="1:13" x14ac:dyDescent="0.2">
      <c r="A37" s="6" t="s">
        <v>41</v>
      </c>
      <c r="B37" s="36">
        <v>0.3</v>
      </c>
      <c r="C37" s="9">
        <f>B37/B50</f>
        <v>9.3167701863354022E-3</v>
      </c>
      <c r="D37" s="36">
        <v>0.3</v>
      </c>
      <c r="E37" s="36">
        <v>0.3</v>
      </c>
      <c r="F37" s="36">
        <v>0.3</v>
      </c>
      <c r="G37" s="36">
        <v>1</v>
      </c>
      <c r="H37" s="36">
        <v>1</v>
      </c>
      <c r="I37" s="36">
        <v>1</v>
      </c>
      <c r="J37" s="36">
        <v>1</v>
      </c>
      <c r="K37" s="36">
        <v>1</v>
      </c>
      <c r="L37" s="36">
        <v>1</v>
      </c>
      <c r="M37" s="36">
        <v>1</v>
      </c>
    </row>
    <row r="38" spans="1:13" x14ac:dyDescent="0.2">
      <c r="A38" s="19" t="s">
        <v>42</v>
      </c>
      <c r="B38" s="36">
        <v>1</v>
      </c>
      <c r="C38" s="9">
        <f>B38/B50</f>
        <v>3.1055900621118009E-2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</row>
    <row r="39" spans="1:13" x14ac:dyDescent="0.2">
      <c r="A39" s="19" t="s">
        <v>43</v>
      </c>
      <c r="B39" s="36">
        <v>4</v>
      </c>
      <c r="C39" s="9">
        <f>B39/B50</f>
        <v>0.12422360248447203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 spans="1:13" x14ac:dyDescent="0.2">
      <c r="A40" s="91" t="s">
        <v>112</v>
      </c>
      <c r="B40" s="36">
        <v>1.8</v>
      </c>
      <c r="C40" s="9">
        <f>B40/B50</f>
        <v>5.5900621118012417E-2</v>
      </c>
      <c r="D40" s="36">
        <v>1.8</v>
      </c>
      <c r="E40" s="36">
        <v>1.8</v>
      </c>
      <c r="F40" s="36">
        <v>1.8</v>
      </c>
      <c r="G40" s="36">
        <v>2</v>
      </c>
      <c r="H40" s="36">
        <v>2</v>
      </c>
      <c r="I40" s="36">
        <v>2</v>
      </c>
      <c r="J40" s="36">
        <v>2</v>
      </c>
      <c r="K40" s="36">
        <v>2</v>
      </c>
      <c r="L40" s="36">
        <v>2</v>
      </c>
      <c r="M40" s="36">
        <v>2</v>
      </c>
    </row>
    <row r="41" spans="1:13" x14ac:dyDescent="0.2">
      <c r="A41" s="6" t="s">
        <v>29</v>
      </c>
      <c r="B41" s="36">
        <v>0.3</v>
      </c>
      <c r="C41" s="9">
        <f>B41/B50</f>
        <v>9.3167701863354022E-3</v>
      </c>
      <c r="D41" s="36">
        <v>0.3</v>
      </c>
      <c r="E41" s="36">
        <v>0.3</v>
      </c>
      <c r="F41" s="36">
        <v>0.3</v>
      </c>
      <c r="G41" s="36">
        <v>1</v>
      </c>
      <c r="H41" s="36">
        <v>1</v>
      </c>
      <c r="I41" s="36">
        <v>1</v>
      </c>
      <c r="J41" s="36">
        <v>1</v>
      </c>
      <c r="K41" s="36">
        <v>1</v>
      </c>
      <c r="L41" s="36">
        <v>1</v>
      </c>
      <c r="M41" s="36">
        <v>1</v>
      </c>
    </row>
    <row r="42" spans="1:13" x14ac:dyDescent="0.2">
      <c r="A42" s="91" t="s">
        <v>113</v>
      </c>
      <c r="B42" s="36">
        <v>1.3</v>
      </c>
      <c r="C42" s="9">
        <f>B42/B50</f>
        <v>4.0372670807453416E-2</v>
      </c>
      <c r="D42" s="36">
        <v>1.3</v>
      </c>
      <c r="E42" s="36">
        <v>1.3</v>
      </c>
      <c r="F42" s="36">
        <v>1.3</v>
      </c>
      <c r="G42" s="36">
        <v>2</v>
      </c>
      <c r="H42" s="36">
        <v>2</v>
      </c>
      <c r="I42" s="36">
        <v>2</v>
      </c>
      <c r="J42" s="36">
        <v>2</v>
      </c>
      <c r="K42" s="36">
        <v>2</v>
      </c>
      <c r="L42" s="36">
        <v>2</v>
      </c>
      <c r="M42" s="36">
        <v>2</v>
      </c>
    </row>
    <row r="43" spans="1:13" x14ac:dyDescent="0.2">
      <c r="A43" s="19" t="s">
        <v>44</v>
      </c>
      <c r="B43" s="36">
        <v>1.8</v>
      </c>
      <c r="C43" s="9">
        <f>B43/B50</f>
        <v>5.5900621118012417E-2</v>
      </c>
      <c r="D43" s="36"/>
      <c r="E43" s="36"/>
      <c r="F43" s="36"/>
      <c r="G43" s="36"/>
      <c r="H43" s="36"/>
      <c r="I43" s="36"/>
      <c r="J43" s="36"/>
      <c r="K43" s="36"/>
      <c r="L43" s="36"/>
      <c r="M43" s="36"/>
    </row>
    <row r="44" spans="1:13" x14ac:dyDescent="0.2">
      <c r="A44" s="6" t="s">
        <v>45</v>
      </c>
      <c r="B44" s="36">
        <v>0.3</v>
      </c>
      <c r="C44" s="9">
        <f>B44/B50</f>
        <v>9.3167701863354022E-3</v>
      </c>
      <c r="D44" s="36">
        <v>0.3</v>
      </c>
      <c r="E44" s="36">
        <v>0.3</v>
      </c>
      <c r="F44" s="36">
        <v>0.3</v>
      </c>
      <c r="G44" s="36">
        <v>1</v>
      </c>
      <c r="H44" s="36">
        <v>1</v>
      </c>
      <c r="I44" s="36">
        <v>1</v>
      </c>
      <c r="J44" s="36">
        <v>1</v>
      </c>
      <c r="K44" s="36">
        <v>1</v>
      </c>
      <c r="L44" s="36">
        <v>1</v>
      </c>
      <c r="M44" s="36">
        <v>1</v>
      </c>
    </row>
    <row r="45" spans="1:13" x14ac:dyDescent="0.2">
      <c r="A45" s="80" t="s">
        <v>114</v>
      </c>
      <c r="B45" s="36">
        <v>1.3</v>
      </c>
      <c r="C45" s="9">
        <f>B45/B50</f>
        <v>4.0372670807453416E-2</v>
      </c>
      <c r="D45" s="36"/>
      <c r="E45" s="36"/>
      <c r="F45" s="36"/>
      <c r="G45" s="36"/>
      <c r="H45" s="36"/>
      <c r="I45" s="36"/>
      <c r="J45" s="36"/>
      <c r="K45" s="36"/>
      <c r="L45" s="36"/>
      <c r="M45" s="36"/>
    </row>
    <row r="46" spans="1:13" x14ac:dyDescent="0.2">
      <c r="A46" s="19" t="s">
        <v>46</v>
      </c>
      <c r="B46" s="36">
        <v>1.5</v>
      </c>
      <c r="C46" s="9">
        <f>B46/B50</f>
        <v>4.6583850931677016E-2</v>
      </c>
      <c r="D46" s="36"/>
      <c r="E46" s="36"/>
      <c r="F46" s="36"/>
      <c r="G46" s="36"/>
      <c r="H46" s="36"/>
      <c r="I46" s="36"/>
      <c r="J46" s="36"/>
      <c r="K46" s="36"/>
      <c r="L46" s="36"/>
      <c r="M46" s="36"/>
    </row>
    <row r="47" spans="1:13" x14ac:dyDescent="0.2">
      <c r="A47" s="91" t="s">
        <v>115</v>
      </c>
      <c r="B47" s="36">
        <v>1.5</v>
      </c>
      <c r="C47" s="9">
        <f>B47/B50</f>
        <v>4.6583850931677016E-2</v>
      </c>
      <c r="D47" s="36">
        <v>1.5</v>
      </c>
      <c r="E47" s="36">
        <v>1.5</v>
      </c>
      <c r="F47" s="36">
        <v>1.5</v>
      </c>
      <c r="G47" s="36">
        <v>2</v>
      </c>
      <c r="H47" s="36">
        <v>2</v>
      </c>
      <c r="I47" s="36">
        <v>2</v>
      </c>
      <c r="J47" s="36">
        <v>2</v>
      </c>
      <c r="K47" s="36">
        <v>2</v>
      </c>
      <c r="L47" s="36">
        <v>2</v>
      </c>
      <c r="M47" s="36">
        <v>2</v>
      </c>
    </row>
    <row r="48" spans="1:13" x14ac:dyDescent="0.2">
      <c r="A48" s="19" t="s">
        <v>47</v>
      </c>
      <c r="B48" s="36">
        <v>2</v>
      </c>
      <c r="C48" s="9">
        <f>B48/B50</f>
        <v>6.2111801242236017E-2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</row>
    <row r="49" spans="1:13" x14ac:dyDescent="0.2">
      <c r="A49" s="6" t="s">
        <v>48</v>
      </c>
      <c r="B49" s="36">
        <v>1</v>
      </c>
      <c r="C49" s="9">
        <f>B49/B50</f>
        <v>3.1055900621118009E-2</v>
      </c>
      <c r="D49" s="36">
        <v>1</v>
      </c>
      <c r="E49" s="36">
        <v>1</v>
      </c>
      <c r="F49" s="36">
        <v>1</v>
      </c>
      <c r="G49" s="36">
        <v>1</v>
      </c>
      <c r="H49" s="36">
        <v>1</v>
      </c>
      <c r="I49" s="36">
        <v>1</v>
      </c>
      <c r="J49" s="36">
        <v>1</v>
      </c>
      <c r="K49" s="36">
        <v>1</v>
      </c>
      <c r="L49" s="36">
        <v>1</v>
      </c>
      <c r="M49" s="36">
        <v>1</v>
      </c>
    </row>
    <row r="50" spans="1:13" x14ac:dyDescent="0.2">
      <c r="A50" s="63" t="s">
        <v>75</v>
      </c>
      <c r="B50" s="55">
        <f>SUM(B33:B49)</f>
        <v>32.200000000000003</v>
      </c>
      <c r="C50" s="45">
        <f>SUM(C33:C49)</f>
        <v>1</v>
      </c>
      <c r="D50" s="55">
        <f>SUM(D33:D49)</f>
        <v>17.500000000000004</v>
      </c>
      <c r="E50" s="55">
        <f t="shared" ref="E50:M50" si="3">SUM(E33:E49)</f>
        <v>17.500000000000004</v>
      </c>
      <c r="F50" s="55">
        <f t="shared" si="3"/>
        <v>17.500000000000004</v>
      </c>
      <c r="G50" s="55">
        <f t="shared" si="3"/>
        <v>21</v>
      </c>
      <c r="H50" s="55">
        <f t="shared" si="3"/>
        <v>21</v>
      </c>
      <c r="I50" s="55">
        <f t="shared" si="3"/>
        <v>21</v>
      </c>
      <c r="J50" s="55">
        <f t="shared" si="3"/>
        <v>21</v>
      </c>
      <c r="K50" s="55">
        <f t="shared" si="3"/>
        <v>21</v>
      </c>
      <c r="L50" s="55">
        <f t="shared" si="3"/>
        <v>21</v>
      </c>
      <c r="M50" s="55">
        <f t="shared" si="3"/>
        <v>21</v>
      </c>
    </row>
    <row r="51" spans="1:13" x14ac:dyDescent="0.2">
      <c r="B51" s="36"/>
      <c r="D51" s="36"/>
      <c r="E51" s="36"/>
      <c r="F51" s="36"/>
      <c r="G51" s="36"/>
      <c r="H51" s="36"/>
      <c r="I51" s="36"/>
      <c r="J51" s="36"/>
      <c r="K51" s="36"/>
      <c r="L51" s="36"/>
      <c r="M51" s="36"/>
    </row>
    <row r="52" spans="1:13" x14ac:dyDescent="0.2">
      <c r="A52" s="8" t="s">
        <v>36</v>
      </c>
      <c r="B52" s="36"/>
      <c r="D52" s="36"/>
      <c r="E52" s="36"/>
      <c r="F52" s="36"/>
      <c r="G52" s="36"/>
      <c r="H52" s="36"/>
      <c r="I52" s="36"/>
      <c r="J52" s="36"/>
      <c r="K52" s="36"/>
      <c r="L52" s="36"/>
      <c r="M52" s="36"/>
    </row>
    <row r="53" spans="1:13" x14ac:dyDescent="0.2">
      <c r="A53" s="19" t="s">
        <v>37</v>
      </c>
      <c r="B53" s="36">
        <v>5.5</v>
      </c>
      <c r="C53" s="9">
        <f>B53/B57</f>
        <v>0.22</v>
      </c>
      <c r="D53" s="36"/>
      <c r="E53" s="36"/>
      <c r="F53" s="36"/>
      <c r="G53" s="36"/>
      <c r="H53" s="36"/>
      <c r="I53" s="36"/>
      <c r="J53" s="36"/>
      <c r="K53" s="36"/>
      <c r="L53" s="36"/>
      <c r="M53" s="36"/>
    </row>
    <row r="54" spans="1:13" s="86" customFormat="1" x14ac:dyDescent="0.2">
      <c r="A54" s="80" t="s">
        <v>82</v>
      </c>
      <c r="B54" s="36"/>
      <c r="C54" s="9"/>
      <c r="D54" s="36"/>
      <c r="E54" s="36"/>
      <c r="F54" s="36"/>
      <c r="G54" s="36"/>
      <c r="H54" s="36"/>
      <c r="I54" s="36"/>
      <c r="J54" s="36"/>
      <c r="K54" s="36"/>
      <c r="L54" s="36"/>
      <c r="M54" s="36"/>
    </row>
    <row r="55" spans="1:13" x14ac:dyDescent="0.2">
      <c r="A55" s="6" t="s">
        <v>38</v>
      </c>
      <c r="B55" s="36">
        <v>7.5</v>
      </c>
      <c r="C55" s="9">
        <f>B55/B57</f>
        <v>0.3</v>
      </c>
      <c r="D55" s="36">
        <v>7.5</v>
      </c>
      <c r="E55" s="36">
        <v>7.5</v>
      </c>
      <c r="F55" s="36">
        <v>7.5</v>
      </c>
      <c r="G55" s="36">
        <v>7</v>
      </c>
      <c r="H55" s="36">
        <v>7</v>
      </c>
      <c r="I55" s="36">
        <v>7</v>
      </c>
      <c r="J55" s="36">
        <v>7</v>
      </c>
      <c r="K55" s="36">
        <v>7</v>
      </c>
      <c r="L55" s="36">
        <v>7</v>
      </c>
      <c r="M55" s="36">
        <v>7</v>
      </c>
    </row>
    <row r="56" spans="1:13" x14ac:dyDescent="0.2">
      <c r="A56" s="91" t="s">
        <v>116</v>
      </c>
      <c r="B56" s="36">
        <v>12</v>
      </c>
      <c r="C56" s="9">
        <f>B56/B57</f>
        <v>0.48</v>
      </c>
      <c r="D56" s="36">
        <v>12</v>
      </c>
      <c r="E56" s="36">
        <v>12</v>
      </c>
      <c r="F56" s="36">
        <v>12</v>
      </c>
      <c r="G56" s="36">
        <v>11</v>
      </c>
      <c r="H56" s="36">
        <v>11</v>
      </c>
      <c r="I56" s="36">
        <v>11</v>
      </c>
      <c r="J56" s="36">
        <v>11</v>
      </c>
      <c r="K56" s="36">
        <v>11</v>
      </c>
      <c r="L56" s="36">
        <v>11</v>
      </c>
      <c r="M56" s="36">
        <v>12</v>
      </c>
    </row>
    <row r="57" spans="1:13" x14ac:dyDescent="0.2">
      <c r="A57" s="63" t="s">
        <v>76</v>
      </c>
      <c r="B57" s="55">
        <f>SUM(B53:B56)</f>
        <v>25</v>
      </c>
      <c r="C57" s="45">
        <f>SUM(C53:C56)</f>
        <v>1</v>
      </c>
      <c r="D57" s="55">
        <f>SUM(D53:D56)</f>
        <v>19.5</v>
      </c>
      <c r="E57" s="55">
        <f t="shared" ref="E57:M57" si="4">SUM(E53:E56)</f>
        <v>19.5</v>
      </c>
      <c r="F57" s="55">
        <f t="shared" si="4"/>
        <v>19.5</v>
      </c>
      <c r="G57" s="55">
        <f t="shared" si="4"/>
        <v>18</v>
      </c>
      <c r="H57" s="55">
        <f t="shared" si="4"/>
        <v>18</v>
      </c>
      <c r="I57" s="55">
        <f t="shared" si="4"/>
        <v>18</v>
      </c>
      <c r="J57" s="55">
        <f t="shared" si="4"/>
        <v>18</v>
      </c>
      <c r="K57" s="55">
        <f t="shared" si="4"/>
        <v>18</v>
      </c>
      <c r="L57" s="55">
        <f t="shared" si="4"/>
        <v>18</v>
      </c>
      <c r="M57" s="55">
        <f t="shared" si="4"/>
        <v>19</v>
      </c>
    </row>
    <row r="58" spans="1:13" x14ac:dyDescent="0.2">
      <c r="B58" s="36"/>
      <c r="D58" s="36"/>
      <c r="E58" s="36"/>
      <c r="F58" s="36"/>
      <c r="G58" s="36"/>
      <c r="H58" s="36"/>
      <c r="I58" s="36"/>
      <c r="J58" s="36"/>
      <c r="K58" s="36"/>
      <c r="L58" s="36"/>
      <c r="M58" s="36"/>
    </row>
    <row r="59" spans="1:13" ht="13.5" thickBot="1" x14ac:dyDescent="0.25">
      <c r="A59" s="68" t="s">
        <v>49</v>
      </c>
      <c r="B59" s="70">
        <f>B14+B21+B30+B50+B57</f>
        <v>155.69999999999999</v>
      </c>
      <c r="C59" s="44"/>
      <c r="D59" s="70">
        <f>D14+D21+D30+D50+D57</f>
        <v>54.400000000000006</v>
      </c>
      <c r="E59" s="70">
        <f t="shared" ref="E59:M59" si="5">E14+E21+E30+E50+E57</f>
        <v>54.400000000000006</v>
      </c>
      <c r="F59" s="70">
        <f t="shared" si="5"/>
        <v>54.900000000000006</v>
      </c>
      <c r="G59" s="70">
        <f t="shared" si="5"/>
        <v>60</v>
      </c>
      <c r="H59" s="70">
        <f t="shared" si="5"/>
        <v>61</v>
      </c>
      <c r="I59" s="70">
        <f t="shared" si="5"/>
        <v>61</v>
      </c>
      <c r="J59" s="70">
        <f t="shared" si="5"/>
        <v>61</v>
      </c>
      <c r="K59" s="70">
        <f t="shared" si="5"/>
        <v>61</v>
      </c>
      <c r="L59" s="70">
        <f t="shared" si="5"/>
        <v>61</v>
      </c>
      <c r="M59" s="70">
        <f t="shared" si="5"/>
        <v>62</v>
      </c>
    </row>
    <row r="60" spans="1:13" ht="13.5" thickTop="1" x14ac:dyDescent="0.2"/>
  </sheetData>
  <mergeCells count="1">
    <mergeCell ref="B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0" zoomScale="139" workbookViewId="0">
      <selection activeCell="A36" sqref="A36"/>
    </sheetView>
  </sheetViews>
  <sheetFormatPr defaultColWidth="14.42578125" defaultRowHeight="15.75" customHeight="1" x14ac:dyDescent="0.2"/>
  <cols>
    <col min="1" max="1" width="28.28515625" customWidth="1"/>
    <col min="3" max="3" width="10.140625" style="9" customWidth="1"/>
  </cols>
  <sheetData>
    <row r="1" spans="1:13" ht="15.75" customHeight="1" x14ac:dyDescent="0.2">
      <c r="A1" s="1"/>
      <c r="B1" s="94">
        <v>2017</v>
      </c>
      <c r="C1" s="95"/>
      <c r="D1" s="15">
        <v>2018</v>
      </c>
      <c r="E1" s="29">
        <v>2019</v>
      </c>
      <c r="F1" s="27">
        <v>2020</v>
      </c>
      <c r="G1" s="29">
        <v>2021</v>
      </c>
      <c r="H1" s="29">
        <v>2022</v>
      </c>
      <c r="I1" s="29">
        <v>2023</v>
      </c>
      <c r="J1" s="29">
        <v>2024</v>
      </c>
      <c r="K1" s="29">
        <v>2025</v>
      </c>
      <c r="L1" s="29">
        <v>2026</v>
      </c>
      <c r="M1" s="29">
        <v>2027</v>
      </c>
    </row>
    <row r="2" spans="1:13" ht="15.75" customHeight="1" x14ac:dyDescent="0.2">
      <c r="A2" s="4" t="s">
        <v>0</v>
      </c>
      <c r="B2" s="2" t="s">
        <v>1</v>
      </c>
      <c r="C2" s="14" t="s">
        <v>2</v>
      </c>
      <c r="D2" s="2" t="s">
        <v>1</v>
      </c>
      <c r="E2" s="2"/>
      <c r="F2" s="2"/>
      <c r="G2" s="2"/>
    </row>
    <row r="3" spans="1:13" s="28" customFormat="1" ht="15.75" customHeight="1" x14ac:dyDescent="0.2">
      <c r="A3" s="3" t="s">
        <v>117</v>
      </c>
      <c r="B3" s="38">
        <f>'Sources Of Revenue'!B7</f>
        <v>62.000000000000007</v>
      </c>
      <c r="C3" s="49">
        <f>B3/$B$8</f>
        <v>0.324607329842932</v>
      </c>
      <c r="D3" s="38">
        <f>'Sources Of Revenue'!D7</f>
        <v>0</v>
      </c>
      <c r="E3" s="38">
        <f>'Sources Of Revenue'!E7</f>
        <v>0</v>
      </c>
      <c r="F3" s="38">
        <f>'Sources Of Revenue'!F7</f>
        <v>0</v>
      </c>
      <c r="G3" s="38">
        <f>'Sources Of Revenue'!G7</f>
        <v>0</v>
      </c>
      <c r="H3" s="38">
        <f>'Sources Of Revenue'!H7</f>
        <v>0</v>
      </c>
      <c r="I3" s="38">
        <f>'Sources Of Revenue'!I7</f>
        <v>0</v>
      </c>
      <c r="J3" s="38">
        <f>'Sources Of Revenue'!J7</f>
        <v>0</v>
      </c>
      <c r="K3" s="38">
        <f>'Sources Of Revenue'!K7</f>
        <v>0</v>
      </c>
      <c r="L3" s="38">
        <f>'Sources Of Revenue'!L7</f>
        <v>0</v>
      </c>
      <c r="M3" s="38">
        <f>'Sources Of Revenue'!M7</f>
        <v>0</v>
      </c>
    </row>
    <row r="4" spans="1:13" s="28" customFormat="1" ht="15.75" customHeight="1" x14ac:dyDescent="0.2">
      <c r="A4" s="3" t="s">
        <v>118</v>
      </c>
      <c r="B4" s="39">
        <f>'Sources Of Revenue'!B21</f>
        <v>46</v>
      </c>
      <c r="C4" s="49">
        <f t="shared" ref="C4:C7" si="0">B4/$B$8</f>
        <v>0.24083769633507854</v>
      </c>
      <c r="D4" s="39">
        <f>'Sources Of Revenue'!D21</f>
        <v>0</v>
      </c>
      <c r="E4" s="39">
        <f>'Sources Of Revenue'!E21</f>
        <v>0</v>
      </c>
      <c r="F4" s="39">
        <f>'Sources Of Revenue'!F21</f>
        <v>0</v>
      </c>
      <c r="G4" s="39">
        <f>'Sources Of Revenue'!G21</f>
        <v>0</v>
      </c>
      <c r="H4" s="39">
        <f>'Sources Of Revenue'!H21</f>
        <v>0</v>
      </c>
      <c r="I4" s="39">
        <f>'Sources Of Revenue'!I21</f>
        <v>0</v>
      </c>
      <c r="J4" s="39">
        <f>'Sources Of Revenue'!J21</f>
        <v>0</v>
      </c>
      <c r="K4" s="39">
        <f>'Sources Of Revenue'!K21</f>
        <v>0</v>
      </c>
      <c r="L4" s="39">
        <f>'Sources Of Revenue'!L21</f>
        <v>0</v>
      </c>
      <c r="M4" s="39">
        <f>'Sources Of Revenue'!M21</f>
        <v>0</v>
      </c>
    </row>
    <row r="5" spans="1:13" s="28" customFormat="1" ht="15.75" customHeight="1" x14ac:dyDescent="0.2">
      <c r="A5" s="1" t="s">
        <v>119</v>
      </c>
      <c r="B5" s="39">
        <f>'Sources Of Revenue'!B44</f>
        <v>62</v>
      </c>
      <c r="C5" s="49">
        <f t="shared" si="0"/>
        <v>0.32460732984293195</v>
      </c>
      <c r="D5" s="39">
        <f>'Sources Of Revenue'!D44</f>
        <v>0</v>
      </c>
      <c r="E5" s="39">
        <f>'Sources Of Revenue'!E44</f>
        <v>0</v>
      </c>
      <c r="F5" s="39">
        <f>'Sources Of Revenue'!F44</f>
        <v>0</v>
      </c>
      <c r="G5" s="39">
        <f>'Sources Of Revenue'!G44</f>
        <v>0</v>
      </c>
      <c r="H5" s="39">
        <f>'Sources Of Revenue'!H44</f>
        <v>0</v>
      </c>
      <c r="I5" s="39">
        <f>'Sources Of Revenue'!I44</f>
        <v>0</v>
      </c>
      <c r="J5" s="39">
        <f>'Sources Of Revenue'!J44</f>
        <v>0</v>
      </c>
      <c r="K5" s="39">
        <f>'Sources Of Revenue'!K44</f>
        <v>0</v>
      </c>
      <c r="L5" s="39">
        <f>'Sources Of Revenue'!L44</f>
        <v>0</v>
      </c>
      <c r="M5" s="39">
        <f>'Sources Of Revenue'!M44</f>
        <v>0</v>
      </c>
    </row>
    <row r="6" spans="1:13" s="28" customFormat="1" ht="15.75" customHeight="1" x14ac:dyDescent="0.2">
      <c r="A6" s="3" t="s">
        <v>120</v>
      </c>
      <c r="B6" s="39">
        <f>'Sources Of Revenue'!B59</f>
        <v>9</v>
      </c>
      <c r="C6" s="49">
        <f t="shared" si="0"/>
        <v>4.712041884816754E-2</v>
      </c>
      <c r="D6" s="39">
        <f>'Sources Of Revenue'!D59</f>
        <v>0</v>
      </c>
      <c r="E6" s="39">
        <f>'Sources Of Revenue'!E59</f>
        <v>0</v>
      </c>
      <c r="F6" s="39">
        <f>'Sources Of Revenue'!F59</f>
        <v>0</v>
      </c>
      <c r="G6" s="39">
        <f>'Sources Of Revenue'!G59</f>
        <v>0</v>
      </c>
      <c r="H6" s="39">
        <f>'Sources Of Revenue'!H59</f>
        <v>0</v>
      </c>
      <c r="I6" s="39">
        <f>'Sources Of Revenue'!I59</f>
        <v>0</v>
      </c>
      <c r="J6" s="39">
        <f>'Sources Of Revenue'!J59</f>
        <v>0</v>
      </c>
      <c r="K6" s="39">
        <f>'Sources Of Revenue'!K59</f>
        <v>0</v>
      </c>
      <c r="L6" s="39">
        <f>'Sources Of Revenue'!L59</f>
        <v>0</v>
      </c>
      <c r="M6" s="39">
        <f>'Sources Of Revenue'!M59</f>
        <v>0</v>
      </c>
    </row>
    <row r="7" spans="1:13" s="28" customFormat="1" ht="15.75" customHeight="1" x14ac:dyDescent="0.2">
      <c r="A7" s="3" t="s">
        <v>121</v>
      </c>
      <c r="B7" s="39">
        <f>'Sources Of Revenue'!B75</f>
        <v>12</v>
      </c>
      <c r="C7" s="49">
        <f t="shared" si="0"/>
        <v>6.2827225130890049E-2</v>
      </c>
      <c r="D7" s="39">
        <f>'Sources Of Revenue'!D75</f>
        <v>8</v>
      </c>
      <c r="E7" s="39">
        <f>'Sources Of Revenue'!E75</f>
        <v>8</v>
      </c>
      <c r="F7" s="39">
        <f>'Sources Of Revenue'!F75</f>
        <v>8</v>
      </c>
      <c r="G7" s="39">
        <f>'Sources Of Revenue'!G75</f>
        <v>8.5</v>
      </c>
      <c r="H7" s="39">
        <f>'Sources Of Revenue'!H75</f>
        <v>9</v>
      </c>
      <c r="I7" s="39">
        <f>'Sources Of Revenue'!I75</f>
        <v>9</v>
      </c>
      <c r="J7" s="39">
        <f>'Sources Of Revenue'!J75</f>
        <v>9</v>
      </c>
      <c r="K7" s="39">
        <f>'Sources Of Revenue'!K75</f>
        <v>9</v>
      </c>
      <c r="L7" s="39">
        <f>'Sources Of Revenue'!L75</f>
        <v>9</v>
      </c>
      <c r="M7" s="39">
        <f>'Sources Of Revenue'!M75</f>
        <v>9</v>
      </c>
    </row>
    <row r="8" spans="1:13" s="28" customFormat="1" ht="15.75" customHeight="1" x14ac:dyDescent="0.2">
      <c r="A8" s="42" t="s">
        <v>50</v>
      </c>
      <c r="B8" s="47">
        <f>SUM(B3:B7)</f>
        <v>191</v>
      </c>
      <c r="C8" s="50">
        <f>SUM(C3:C7)</f>
        <v>1</v>
      </c>
      <c r="D8" s="87">
        <f>SUM(D3:D7)</f>
        <v>8</v>
      </c>
      <c r="E8" s="87">
        <f t="shared" ref="E8:M8" si="1">SUM(E3:E7)</f>
        <v>8</v>
      </c>
      <c r="F8" s="87">
        <f t="shared" si="1"/>
        <v>8</v>
      </c>
      <c r="G8" s="87">
        <f t="shared" si="1"/>
        <v>8.5</v>
      </c>
      <c r="H8" s="87">
        <f t="shared" si="1"/>
        <v>9</v>
      </c>
      <c r="I8" s="87">
        <f t="shared" si="1"/>
        <v>9</v>
      </c>
      <c r="J8" s="87">
        <f t="shared" si="1"/>
        <v>9</v>
      </c>
      <c r="K8" s="87">
        <f t="shared" si="1"/>
        <v>9</v>
      </c>
      <c r="L8" s="87">
        <f t="shared" si="1"/>
        <v>9</v>
      </c>
      <c r="M8" s="87">
        <f t="shared" si="1"/>
        <v>9</v>
      </c>
    </row>
    <row r="9" spans="1:13" s="28" customFormat="1" ht="15.75" customHeight="1" x14ac:dyDescent="0.2">
      <c r="A9" s="4"/>
      <c r="B9" s="39"/>
      <c r="C9" s="49"/>
      <c r="D9" s="27"/>
      <c r="E9" s="27"/>
      <c r="F9" s="27"/>
      <c r="G9" s="27"/>
    </row>
    <row r="10" spans="1:13" s="28" customFormat="1" ht="15.75" customHeight="1" x14ac:dyDescent="0.2">
      <c r="A10" s="4" t="s">
        <v>6</v>
      </c>
      <c r="B10" s="39"/>
      <c r="C10" s="49"/>
      <c r="D10" s="27"/>
      <c r="E10" s="27"/>
      <c r="F10" s="27"/>
      <c r="G10" s="27"/>
    </row>
    <row r="11" spans="1:13" ht="15.75" customHeight="1" x14ac:dyDescent="0.2">
      <c r="A11" s="1" t="s">
        <v>122</v>
      </c>
      <c r="B11" s="40">
        <f>'Sources Of Revenue'!B13</f>
        <v>8.5</v>
      </c>
      <c r="C11" s="51">
        <f>B11/$B$16</f>
        <v>0.17894736842105263</v>
      </c>
      <c r="D11" s="40">
        <f>'Sources Of Revenue'!D13</f>
        <v>8.5</v>
      </c>
      <c r="E11" s="40">
        <f>'Sources Of Revenue'!E13</f>
        <v>8.5</v>
      </c>
      <c r="F11" s="40">
        <f>'Sources Of Revenue'!F13</f>
        <v>9</v>
      </c>
      <c r="G11" s="40">
        <f>'Sources Of Revenue'!G13</f>
        <v>9</v>
      </c>
      <c r="H11" s="40">
        <f>'Sources Of Revenue'!H13</f>
        <v>9</v>
      </c>
      <c r="I11" s="40">
        <f>'Sources Of Revenue'!I13</f>
        <v>9</v>
      </c>
      <c r="J11" s="40">
        <f>'Sources Of Revenue'!J13</f>
        <v>10</v>
      </c>
      <c r="K11" s="40">
        <f>'Sources Of Revenue'!K13</f>
        <v>10</v>
      </c>
      <c r="L11" s="40">
        <f>'Sources Of Revenue'!L13</f>
        <v>10</v>
      </c>
      <c r="M11" s="40">
        <f>'Sources Of Revenue'!M13</f>
        <v>10</v>
      </c>
    </row>
    <row r="12" spans="1:13" s="28" customFormat="1" ht="15.75" customHeight="1" x14ac:dyDescent="0.2">
      <c r="A12" s="1" t="s">
        <v>123</v>
      </c>
      <c r="B12" s="40">
        <f>'Sources Of Revenue'!B26</f>
        <v>7</v>
      </c>
      <c r="C12" s="51">
        <f t="shared" ref="C12:C15" si="2">B12/$B$16</f>
        <v>0.14736842105263157</v>
      </c>
      <c r="D12" s="40">
        <f>'Sources Of Revenue'!D26</f>
        <v>0</v>
      </c>
      <c r="E12" s="40">
        <f>'Sources Of Revenue'!E26</f>
        <v>0</v>
      </c>
      <c r="F12" s="40">
        <f>'Sources Of Revenue'!F26</f>
        <v>0</v>
      </c>
      <c r="G12" s="40">
        <f>'Sources Of Revenue'!G26</f>
        <v>0</v>
      </c>
      <c r="H12" s="40">
        <f>'Sources Of Revenue'!H26</f>
        <v>0</v>
      </c>
      <c r="I12" s="40">
        <f>'Sources Of Revenue'!I26</f>
        <v>0</v>
      </c>
      <c r="J12" s="40">
        <f>'Sources Of Revenue'!J26</f>
        <v>0</v>
      </c>
      <c r="K12" s="40">
        <f>'Sources Of Revenue'!K26</f>
        <v>0</v>
      </c>
      <c r="L12" s="40">
        <f>'Sources Of Revenue'!L26</f>
        <v>0</v>
      </c>
      <c r="M12" s="40">
        <f>'Sources Of Revenue'!M26</f>
        <v>0</v>
      </c>
    </row>
    <row r="13" spans="1:13" s="28" customFormat="1" ht="15.75" customHeight="1" x14ac:dyDescent="0.2">
      <c r="A13" s="1" t="s">
        <v>124</v>
      </c>
      <c r="B13" s="40">
        <f>'Sources Of Revenue'!B54</f>
        <v>22.5</v>
      </c>
      <c r="C13" s="51">
        <f t="shared" si="2"/>
        <v>0.47368421052631576</v>
      </c>
      <c r="D13" s="40">
        <f>'Sources Of Revenue'!D54</f>
        <v>11</v>
      </c>
      <c r="E13" s="40">
        <f>'Sources Of Revenue'!E54</f>
        <v>11</v>
      </c>
      <c r="F13" s="40">
        <f>'Sources Of Revenue'!F54</f>
        <v>11.5</v>
      </c>
      <c r="G13" s="40">
        <f>'Sources Of Revenue'!G54</f>
        <v>11.5</v>
      </c>
      <c r="H13" s="40">
        <f>'Sources Of Revenue'!H54</f>
        <v>12</v>
      </c>
      <c r="I13" s="40">
        <f>'Sources Of Revenue'!I54</f>
        <v>12</v>
      </c>
      <c r="J13" s="40">
        <f>'Sources Of Revenue'!J54</f>
        <v>13</v>
      </c>
      <c r="K13" s="40">
        <f>'Sources Of Revenue'!K54</f>
        <v>12.5</v>
      </c>
      <c r="L13" s="40">
        <f>'Sources Of Revenue'!L54</f>
        <v>13</v>
      </c>
      <c r="M13" s="40">
        <f>'Sources Of Revenue'!M54</f>
        <v>13</v>
      </c>
    </row>
    <row r="14" spans="1:13" s="28" customFormat="1" ht="15.75" customHeight="1" x14ac:dyDescent="0.2">
      <c r="A14" s="1" t="s">
        <v>125</v>
      </c>
      <c r="B14" s="40">
        <f>'Sources Of Revenue'!B67</f>
        <v>4</v>
      </c>
      <c r="C14" s="51">
        <f t="shared" si="2"/>
        <v>8.4210526315789472E-2</v>
      </c>
      <c r="D14" s="40">
        <f>'Sources Of Revenue'!D67</f>
        <v>1</v>
      </c>
      <c r="E14" s="40">
        <f>'Sources Of Revenue'!E67</f>
        <v>1</v>
      </c>
      <c r="F14" s="40">
        <f>'Sources Of Revenue'!F67</f>
        <v>1</v>
      </c>
      <c r="G14" s="40">
        <f>'Sources Of Revenue'!G67</f>
        <v>1</v>
      </c>
      <c r="H14" s="40">
        <f>'Sources Of Revenue'!H67</f>
        <v>1</v>
      </c>
      <c r="I14" s="40">
        <f>'Sources Of Revenue'!I67</f>
        <v>1</v>
      </c>
      <c r="J14" s="40">
        <f>'Sources Of Revenue'!J67</f>
        <v>1</v>
      </c>
      <c r="K14" s="40">
        <f>'Sources Of Revenue'!K67</f>
        <v>1</v>
      </c>
      <c r="L14" s="40">
        <f>'Sources Of Revenue'!L67</f>
        <v>1</v>
      </c>
      <c r="M14" s="40">
        <f>'Sources Of Revenue'!M67</f>
        <v>1</v>
      </c>
    </row>
    <row r="15" spans="1:13" s="28" customFormat="1" ht="15.75" customHeight="1" x14ac:dyDescent="0.2">
      <c r="A15" s="1" t="s">
        <v>126</v>
      </c>
      <c r="B15" s="40">
        <f>'Sources Of Revenue'!B80</f>
        <v>5.5</v>
      </c>
      <c r="C15" s="51">
        <f t="shared" si="2"/>
        <v>0.11578947368421053</v>
      </c>
      <c r="D15" s="40">
        <f>'Sources Of Revenue'!D80</f>
        <v>4</v>
      </c>
      <c r="E15" s="40">
        <f>'Sources Of Revenue'!E80</f>
        <v>4</v>
      </c>
      <c r="F15" s="40">
        <f>'Sources Of Revenue'!F80</f>
        <v>4</v>
      </c>
      <c r="G15" s="40">
        <f>'Sources Of Revenue'!G80</f>
        <v>5</v>
      </c>
      <c r="H15" s="40">
        <f>'Sources Of Revenue'!H80</f>
        <v>5</v>
      </c>
      <c r="I15" s="40">
        <f>'Sources Of Revenue'!I80</f>
        <v>5</v>
      </c>
      <c r="J15" s="40">
        <f>'Sources Of Revenue'!J80</f>
        <v>5</v>
      </c>
      <c r="K15" s="40">
        <f>'Sources Of Revenue'!K80</f>
        <v>5</v>
      </c>
      <c r="L15" s="40">
        <f>'Sources Of Revenue'!L80</f>
        <v>5</v>
      </c>
      <c r="M15" s="40">
        <f>'Sources Of Revenue'!M80</f>
        <v>5</v>
      </c>
    </row>
    <row r="16" spans="1:13" s="28" customFormat="1" ht="15.75" customHeight="1" x14ac:dyDescent="0.2">
      <c r="A16" s="42" t="s">
        <v>51</v>
      </c>
      <c r="B16" s="46">
        <f>SUM(B11:B15)</f>
        <v>47.5</v>
      </c>
      <c r="C16" s="52">
        <f>SUM(C11:C15)</f>
        <v>1</v>
      </c>
      <c r="D16" s="88">
        <f>SUM(D11:D15)</f>
        <v>24.5</v>
      </c>
      <c r="E16" s="88">
        <f t="shared" ref="E16:M16" si="3">SUM(E11:E15)</f>
        <v>24.5</v>
      </c>
      <c r="F16" s="88">
        <f t="shared" si="3"/>
        <v>25.5</v>
      </c>
      <c r="G16" s="88">
        <f t="shared" si="3"/>
        <v>26.5</v>
      </c>
      <c r="H16" s="88">
        <f t="shared" si="3"/>
        <v>27</v>
      </c>
      <c r="I16" s="88">
        <f t="shared" si="3"/>
        <v>27</v>
      </c>
      <c r="J16" s="88">
        <f t="shared" si="3"/>
        <v>29</v>
      </c>
      <c r="K16" s="88">
        <f t="shared" si="3"/>
        <v>28.5</v>
      </c>
      <c r="L16" s="88">
        <f t="shared" si="3"/>
        <v>29</v>
      </c>
      <c r="M16" s="88">
        <f t="shared" si="3"/>
        <v>29</v>
      </c>
    </row>
    <row r="17" spans="1:13" s="28" customFormat="1" ht="15.75" customHeight="1" x14ac:dyDescent="0.2">
      <c r="A17" s="5"/>
      <c r="B17" s="40"/>
      <c r="C17" s="9"/>
    </row>
    <row r="18" spans="1:13" ht="15.75" customHeight="1" x14ac:dyDescent="0.2">
      <c r="A18" s="42" t="s">
        <v>21</v>
      </c>
      <c r="B18" s="46">
        <f>B8-B16</f>
        <v>143.5</v>
      </c>
      <c r="C18" s="45">
        <f>B18/B8</f>
        <v>0.75130890052356025</v>
      </c>
      <c r="D18" s="46">
        <f>D8-D16</f>
        <v>-16.5</v>
      </c>
      <c r="E18" s="46">
        <f t="shared" ref="E18:M18" si="4">E8-E16</f>
        <v>-16.5</v>
      </c>
      <c r="F18" s="46">
        <f t="shared" si="4"/>
        <v>-17.5</v>
      </c>
      <c r="G18" s="46">
        <f t="shared" si="4"/>
        <v>-18</v>
      </c>
      <c r="H18" s="46">
        <f t="shared" si="4"/>
        <v>-18</v>
      </c>
      <c r="I18" s="46">
        <f t="shared" si="4"/>
        <v>-18</v>
      </c>
      <c r="J18" s="46">
        <f t="shared" si="4"/>
        <v>-20</v>
      </c>
      <c r="K18" s="46">
        <f t="shared" si="4"/>
        <v>-19.5</v>
      </c>
      <c r="L18" s="46">
        <f t="shared" si="4"/>
        <v>-20</v>
      </c>
      <c r="M18" s="46">
        <f t="shared" si="4"/>
        <v>-20</v>
      </c>
    </row>
    <row r="19" spans="1:13" ht="15.75" customHeight="1" x14ac:dyDescent="0.2">
      <c r="A19" s="1"/>
      <c r="B19" s="40"/>
    </row>
    <row r="20" spans="1:13" ht="15.75" customHeight="1" x14ac:dyDescent="0.2">
      <c r="A20" s="4" t="s">
        <v>3</v>
      </c>
      <c r="B20" s="31"/>
    </row>
    <row r="21" spans="1:13" ht="15.75" customHeight="1" x14ac:dyDescent="0.2">
      <c r="A21" s="1" t="s">
        <v>127</v>
      </c>
      <c r="B21" s="40">
        <f>Expenses!B14</f>
        <v>27.400000000000002</v>
      </c>
      <c r="C21" s="9">
        <f>B21/B26</f>
        <v>0.17597944765574827</v>
      </c>
      <c r="D21" s="40">
        <f>Expenses!D14</f>
        <v>14.600000000000001</v>
      </c>
      <c r="E21" s="40">
        <f>Expenses!E14</f>
        <v>14.600000000000001</v>
      </c>
      <c r="F21" s="40">
        <f>Expenses!F14</f>
        <v>15.100000000000001</v>
      </c>
      <c r="G21" s="40">
        <f>Expenses!G14</f>
        <v>17</v>
      </c>
      <c r="H21" s="40">
        <f>Expenses!H14</f>
        <v>18</v>
      </c>
      <c r="I21" s="40">
        <f>Expenses!I14</f>
        <v>18</v>
      </c>
      <c r="J21" s="40">
        <f>Expenses!J14</f>
        <v>18</v>
      </c>
      <c r="K21" s="40">
        <f>Expenses!K14</f>
        <v>18</v>
      </c>
      <c r="L21" s="40">
        <f>Expenses!L14</f>
        <v>18</v>
      </c>
      <c r="M21" s="40">
        <f>Expenses!M14</f>
        <v>18</v>
      </c>
    </row>
    <row r="22" spans="1:13" ht="15.75" customHeight="1" x14ac:dyDescent="0.2">
      <c r="A22" s="1" t="s">
        <v>128</v>
      </c>
      <c r="B22" s="40">
        <f>Expenses!B21</f>
        <v>6.3</v>
      </c>
      <c r="C22" s="9">
        <f>B22/B26</f>
        <v>4.046242774566474E-2</v>
      </c>
      <c r="D22" s="40">
        <f>Expenses!D21</f>
        <v>1</v>
      </c>
      <c r="E22" s="40">
        <f>Expenses!E21</f>
        <v>1</v>
      </c>
      <c r="F22" s="40">
        <f>Expenses!F21</f>
        <v>1</v>
      </c>
      <c r="G22" s="40">
        <f>Expenses!G21</f>
        <v>1</v>
      </c>
      <c r="H22" s="40">
        <f>Expenses!H21</f>
        <v>1</v>
      </c>
      <c r="I22" s="40">
        <f>Expenses!I21</f>
        <v>1</v>
      </c>
      <c r="J22" s="40">
        <f>Expenses!J21</f>
        <v>1</v>
      </c>
      <c r="K22" s="40">
        <f>Expenses!K21</f>
        <v>1</v>
      </c>
      <c r="L22" s="40">
        <f>Expenses!L21</f>
        <v>1</v>
      </c>
      <c r="M22" s="40">
        <f>Expenses!M21</f>
        <v>1</v>
      </c>
    </row>
    <row r="23" spans="1:13" ht="15.75" customHeight="1" x14ac:dyDescent="0.2">
      <c r="A23" s="1" t="s">
        <v>129</v>
      </c>
      <c r="B23" s="40">
        <f>Expenses!B30</f>
        <v>64.8</v>
      </c>
      <c r="C23" s="9">
        <f>B23/B26</f>
        <v>0.41618497109826591</v>
      </c>
      <c r="D23" s="40">
        <f>Expenses!D30</f>
        <v>1.8</v>
      </c>
      <c r="E23" s="40">
        <f>Expenses!E30</f>
        <v>1.8</v>
      </c>
      <c r="F23" s="40">
        <f>Expenses!F30</f>
        <v>1.8</v>
      </c>
      <c r="G23" s="40">
        <f>Expenses!G30</f>
        <v>3</v>
      </c>
      <c r="H23" s="40">
        <f>Expenses!H30</f>
        <v>3</v>
      </c>
      <c r="I23" s="40">
        <f>Expenses!I30</f>
        <v>3</v>
      </c>
      <c r="J23" s="40">
        <f>Expenses!J30</f>
        <v>3</v>
      </c>
      <c r="K23" s="40">
        <f>Expenses!K30</f>
        <v>3</v>
      </c>
      <c r="L23" s="40">
        <f>Expenses!L30</f>
        <v>3</v>
      </c>
      <c r="M23" s="40">
        <f>Expenses!M30</f>
        <v>3</v>
      </c>
    </row>
    <row r="24" spans="1:13" s="28" customFormat="1" ht="15.75" customHeight="1" x14ac:dyDescent="0.2">
      <c r="A24" s="35" t="s">
        <v>130</v>
      </c>
      <c r="B24" s="40">
        <f>Expenses!B50</f>
        <v>32.200000000000003</v>
      </c>
      <c r="C24" s="9">
        <f>B24/B26</f>
        <v>0.2068079640333976</v>
      </c>
      <c r="D24" s="40">
        <f>Expenses!D50</f>
        <v>17.500000000000004</v>
      </c>
      <c r="E24" s="40">
        <f>Expenses!E50</f>
        <v>17.500000000000004</v>
      </c>
      <c r="F24" s="40">
        <f>Expenses!F50</f>
        <v>17.500000000000004</v>
      </c>
      <c r="G24" s="40">
        <f>Expenses!G50</f>
        <v>21</v>
      </c>
      <c r="H24" s="40">
        <f>Expenses!H50</f>
        <v>21</v>
      </c>
      <c r="I24" s="40">
        <f>Expenses!I50</f>
        <v>21</v>
      </c>
      <c r="J24" s="40">
        <f>Expenses!J50</f>
        <v>21</v>
      </c>
      <c r="K24" s="40">
        <f>Expenses!K50</f>
        <v>21</v>
      </c>
      <c r="L24" s="40">
        <f>Expenses!L50</f>
        <v>21</v>
      </c>
      <c r="M24" s="40">
        <f>Expenses!M50</f>
        <v>21</v>
      </c>
    </row>
    <row r="25" spans="1:13" ht="15.75" customHeight="1" x14ac:dyDescent="0.2">
      <c r="A25" s="1" t="s">
        <v>131</v>
      </c>
      <c r="B25" s="41">
        <f>Expenses!B57</f>
        <v>25</v>
      </c>
      <c r="C25" s="9">
        <f>B25/B26</f>
        <v>0.16056518946692358</v>
      </c>
      <c r="D25" s="41">
        <f>Expenses!D57</f>
        <v>19.5</v>
      </c>
      <c r="E25" s="41">
        <f>Expenses!E57</f>
        <v>19.5</v>
      </c>
      <c r="F25" s="41">
        <f>Expenses!F57</f>
        <v>19.5</v>
      </c>
      <c r="G25" s="41">
        <f>Expenses!G57</f>
        <v>18</v>
      </c>
      <c r="H25" s="41">
        <f>Expenses!H57</f>
        <v>18</v>
      </c>
      <c r="I25" s="41">
        <f>Expenses!I57</f>
        <v>18</v>
      </c>
      <c r="J25" s="41">
        <f>Expenses!J57</f>
        <v>18</v>
      </c>
      <c r="K25" s="41">
        <f>Expenses!K57</f>
        <v>18</v>
      </c>
      <c r="L25" s="41">
        <f>Expenses!L57</f>
        <v>18</v>
      </c>
      <c r="M25" s="41">
        <f>Expenses!M57</f>
        <v>19</v>
      </c>
    </row>
    <row r="26" spans="1:13" ht="15.75" customHeight="1" x14ac:dyDescent="0.2">
      <c r="A26" s="42" t="s">
        <v>49</v>
      </c>
      <c r="B26" s="46">
        <f>SUM(B21:B25)</f>
        <v>155.69999999999999</v>
      </c>
      <c r="C26" s="45">
        <f>SUM(C21:C25)</f>
        <v>1.0000000000000002</v>
      </c>
      <c r="D26" s="88">
        <f>SUM(D21:D25)</f>
        <v>54.400000000000006</v>
      </c>
      <c r="E26" s="88">
        <f t="shared" ref="E26:M26" si="5">SUM(E21:E25)</f>
        <v>54.400000000000006</v>
      </c>
      <c r="F26" s="88">
        <f t="shared" si="5"/>
        <v>54.900000000000006</v>
      </c>
      <c r="G26" s="88">
        <f t="shared" si="5"/>
        <v>60</v>
      </c>
      <c r="H26" s="88">
        <f t="shared" si="5"/>
        <v>61</v>
      </c>
      <c r="I26" s="88">
        <f t="shared" si="5"/>
        <v>61</v>
      </c>
      <c r="J26" s="88">
        <f t="shared" si="5"/>
        <v>61</v>
      </c>
      <c r="K26" s="88">
        <f t="shared" si="5"/>
        <v>61</v>
      </c>
      <c r="L26" s="88">
        <f t="shared" si="5"/>
        <v>61</v>
      </c>
      <c r="M26" s="88">
        <f t="shared" si="5"/>
        <v>62</v>
      </c>
    </row>
    <row r="27" spans="1:13" ht="15.75" customHeight="1" x14ac:dyDescent="0.2">
      <c r="B27" s="31"/>
    </row>
    <row r="28" spans="1:13" ht="15.75" customHeight="1" thickBot="1" x14ac:dyDescent="0.25">
      <c r="A28" s="43" t="s">
        <v>5</v>
      </c>
      <c r="B28" s="48">
        <f>B18-B26</f>
        <v>-12.199999999999989</v>
      </c>
      <c r="C28" s="54">
        <f>B28/B8</f>
        <v>-6.3874345549738157E-2</v>
      </c>
      <c r="D28" s="48">
        <f t="shared" ref="D28:M28" si="6">D18-D26</f>
        <v>-70.900000000000006</v>
      </c>
      <c r="E28" s="48">
        <f t="shared" si="6"/>
        <v>-70.900000000000006</v>
      </c>
      <c r="F28" s="48">
        <f t="shared" si="6"/>
        <v>-72.400000000000006</v>
      </c>
      <c r="G28" s="48">
        <f t="shared" si="6"/>
        <v>-78</v>
      </c>
      <c r="H28" s="48">
        <f t="shared" si="6"/>
        <v>-79</v>
      </c>
      <c r="I28" s="48">
        <f t="shared" si="6"/>
        <v>-79</v>
      </c>
      <c r="J28" s="48">
        <f t="shared" si="6"/>
        <v>-81</v>
      </c>
      <c r="K28" s="48">
        <f t="shared" si="6"/>
        <v>-80.5</v>
      </c>
      <c r="L28" s="48">
        <f t="shared" si="6"/>
        <v>-81</v>
      </c>
      <c r="M28" s="48">
        <f t="shared" si="6"/>
        <v>-82</v>
      </c>
    </row>
    <row r="29" spans="1:13" ht="15.75" customHeight="1" thickTop="1" x14ac:dyDescent="0.2">
      <c r="A29" s="1"/>
      <c r="B29" s="33"/>
    </row>
    <row r="30" spans="1:13" ht="12.75" x14ac:dyDescent="0.2">
      <c r="A30" s="1"/>
    </row>
    <row r="31" spans="1:13" ht="12.75" x14ac:dyDescent="0.2">
      <c r="A31" s="1"/>
    </row>
    <row r="32" spans="1:13" ht="12.75" x14ac:dyDescent="0.2">
      <c r="A32" s="1"/>
    </row>
    <row r="33" spans="1:1" ht="12.75" x14ac:dyDescent="0.2">
      <c r="A33" s="3"/>
    </row>
    <row r="34" spans="1:1" ht="12.75" x14ac:dyDescent="0.2">
      <c r="A34" s="3"/>
    </row>
  </sheetData>
  <mergeCells count="1">
    <mergeCell ref="B1:C1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143" workbookViewId="0">
      <selection activeCell="B25" sqref="B25"/>
    </sheetView>
  </sheetViews>
  <sheetFormatPr defaultColWidth="8.85546875" defaultRowHeight="12.75" x14ac:dyDescent="0.2"/>
  <cols>
    <col min="1" max="1" width="27.42578125" customWidth="1"/>
    <col min="3" max="12" width="9.28515625" customWidth="1"/>
  </cols>
  <sheetData>
    <row r="1" spans="1:12" x14ac:dyDescent="0.2">
      <c r="B1" s="29">
        <v>2017</v>
      </c>
      <c r="C1" s="29">
        <v>2018</v>
      </c>
      <c r="D1" s="29">
        <v>2019</v>
      </c>
      <c r="E1" s="29">
        <v>2020</v>
      </c>
      <c r="F1" s="29">
        <v>2021</v>
      </c>
      <c r="G1" s="29">
        <v>2022</v>
      </c>
      <c r="H1" s="29">
        <v>2023</v>
      </c>
      <c r="I1" s="29">
        <v>2024</v>
      </c>
      <c r="J1" s="29">
        <v>2025</v>
      </c>
      <c r="K1" s="29">
        <v>2026</v>
      </c>
      <c r="L1" s="29">
        <v>2027</v>
      </c>
    </row>
    <row r="2" spans="1:12" s="28" customFormat="1" x14ac:dyDescent="0.2">
      <c r="A2" s="8" t="s">
        <v>52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s="28" customFormat="1" x14ac:dyDescent="0.2">
      <c r="A3" s="28" t="str">
        <f>'Income Statement'!A3</f>
        <v xml:space="preserve">    Ticket revenue</v>
      </c>
      <c r="B3" s="53">
        <f>'Income Statement'!B3</f>
        <v>62.000000000000007</v>
      </c>
      <c r="C3" s="53">
        <f>'Income Statement'!D3</f>
        <v>0</v>
      </c>
      <c r="D3" s="53">
        <f>'Income Statement'!E3</f>
        <v>0</v>
      </c>
      <c r="E3" s="53">
        <f>'Income Statement'!F3</f>
        <v>0</v>
      </c>
      <c r="F3" s="53">
        <f>'Income Statement'!G3</f>
        <v>0</v>
      </c>
      <c r="G3" s="53">
        <f>'Income Statement'!H3</f>
        <v>0</v>
      </c>
      <c r="H3" s="53">
        <f>'Income Statement'!I3</f>
        <v>0</v>
      </c>
      <c r="I3" s="53">
        <f>'Income Statement'!J3</f>
        <v>0</v>
      </c>
      <c r="J3" s="53">
        <f>'Income Statement'!K3</f>
        <v>0</v>
      </c>
      <c r="K3" s="53">
        <f>'Income Statement'!L3</f>
        <v>0</v>
      </c>
      <c r="L3" s="53">
        <f>'Income Statement'!M3</f>
        <v>0</v>
      </c>
    </row>
    <row r="4" spans="1:12" s="28" customFormat="1" x14ac:dyDescent="0.2">
      <c r="A4" s="28" t="str">
        <f>'Income Statement'!A4</f>
        <v xml:space="preserve">    Advertising revenue</v>
      </c>
      <c r="B4" s="53">
        <f>'Income Statement'!B4</f>
        <v>46</v>
      </c>
      <c r="C4" s="53">
        <f>'Income Statement'!D4</f>
        <v>0</v>
      </c>
      <c r="D4" s="53">
        <f>'Income Statement'!E4</f>
        <v>0</v>
      </c>
      <c r="E4" s="53">
        <f>'Income Statement'!F4</f>
        <v>0</v>
      </c>
      <c r="F4" s="53">
        <f>'Income Statement'!G4</f>
        <v>0</v>
      </c>
      <c r="G4" s="53">
        <f>'Income Statement'!H4</f>
        <v>0</v>
      </c>
      <c r="H4" s="53">
        <f>'Income Statement'!I4</f>
        <v>0</v>
      </c>
      <c r="I4" s="53">
        <f>'Income Statement'!J4</f>
        <v>0</v>
      </c>
      <c r="J4" s="53">
        <f>'Income Statement'!K4</f>
        <v>0</v>
      </c>
      <c r="K4" s="53">
        <f>'Income Statement'!L4</f>
        <v>0</v>
      </c>
      <c r="L4" s="53">
        <f>'Income Statement'!M4</f>
        <v>0</v>
      </c>
    </row>
    <row r="5" spans="1:12" s="28" customFormat="1" x14ac:dyDescent="0.2">
      <c r="A5" s="28" t="str">
        <f>'Income Statement'!A5</f>
        <v xml:space="preserve">    Concession revenue</v>
      </c>
      <c r="B5" s="53">
        <f>'Income Statement'!B5</f>
        <v>62</v>
      </c>
      <c r="C5" s="53">
        <f>'Income Statement'!D5</f>
        <v>0</v>
      </c>
      <c r="D5" s="53">
        <f>'Income Statement'!E5</f>
        <v>0</v>
      </c>
      <c r="E5" s="53">
        <f>'Income Statement'!F5</f>
        <v>0</v>
      </c>
      <c r="F5" s="53">
        <f>'Income Statement'!G5</f>
        <v>0</v>
      </c>
      <c r="G5" s="53">
        <f>'Income Statement'!H5</f>
        <v>0</v>
      </c>
      <c r="H5" s="53">
        <f>'Income Statement'!I5</f>
        <v>0</v>
      </c>
      <c r="I5" s="53">
        <f>'Income Statement'!J5</f>
        <v>0</v>
      </c>
      <c r="J5" s="53">
        <f>'Income Statement'!K5</f>
        <v>0</v>
      </c>
      <c r="K5" s="53">
        <f>'Income Statement'!L5</f>
        <v>0</v>
      </c>
      <c r="L5" s="53">
        <f>'Income Statement'!M5</f>
        <v>0</v>
      </c>
    </row>
    <row r="6" spans="1:12" s="28" customFormat="1" x14ac:dyDescent="0.2">
      <c r="A6" s="28" t="str">
        <f>'Income Statement'!A6</f>
        <v xml:space="preserve">    Merchandise revenue</v>
      </c>
      <c r="B6" s="53">
        <f>'Income Statement'!B6</f>
        <v>9</v>
      </c>
      <c r="C6" s="53">
        <f>'Income Statement'!D6</f>
        <v>0</v>
      </c>
      <c r="D6" s="53">
        <f>'Income Statement'!E6</f>
        <v>0</v>
      </c>
      <c r="E6" s="53">
        <f>'Income Statement'!F6</f>
        <v>0</v>
      </c>
      <c r="F6" s="53">
        <f>'Income Statement'!G6</f>
        <v>0</v>
      </c>
      <c r="G6" s="53">
        <f>'Income Statement'!H6</f>
        <v>0</v>
      </c>
      <c r="H6" s="53">
        <f>'Income Statement'!I6</f>
        <v>0</v>
      </c>
      <c r="I6" s="53">
        <f>'Income Statement'!J6</f>
        <v>0</v>
      </c>
      <c r="J6" s="53">
        <f>'Income Statement'!K6</f>
        <v>0</v>
      </c>
      <c r="K6" s="53">
        <f>'Income Statement'!L6</f>
        <v>0</v>
      </c>
      <c r="L6" s="53">
        <f>'Income Statement'!M6</f>
        <v>0</v>
      </c>
    </row>
    <row r="7" spans="1:12" s="28" customFormat="1" x14ac:dyDescent="0.2">
      <c r="A7" s="28" t="str">
        <f>'Income Statement'!A7</f>
        <v xml:space="preserve">    Other revenue</v>
      </c>
      <c r="B7" s="53">
        <f>'Income Statement'!B7</f>
        <v>12</v>
      </c>
      <c r="C7" s="53">
        <f>'Income Statement'!D7</f>
        <v>8</v>
      </c>
      <c r="D7" s="53">
        <f>'Income Statement'!E7</f>
        <v>8</v>
      </c>
      <c r="E7" s="53">
        <f>'Income Statement'!F7</f>
        <v>8</v>
      </c>
      <c r="F7" s="53">
        <f>'Income Statement'!G7</f>
        <v>8.5</v>
      </c>
      <c r="G7" s="53">
        <f>'Income Statement'!H7</f>
        <v>9</v>
      </c>
      <c r="H7" s="53">
        <f>'Income Statement'!I7</f>
        <v>9</v>
      </c>
      <c r="I7" s="53">
        <f>'Income Statement'!J7</f>
        <v>9</v>
      </c>
      <c r="J7" s="53">
        <f>'Income Statement'!K7</f>
        <v>9</v>
      </c>
      <c r="K7" s="53">
        <f>'Income Statement'!L7</f>
        <v>9</v>
      </c>
      <c r="L7" s="53">
        <f>'Income Statement'!M7</f>
        <v>9</v>
      </c>
    </row>
    <row r="8" spans="1:12" s="28" customFormat="1" x14ac:dyDescent="0.2">
      <c r="A8" s="63" t="s">
        <v>50</v>
      </c>
      <c r="B8" s="71">
        <f>SUM(B3:B7)</f>
        <v>191</v>
      </c>
      <c r="C8" s="71">
        <f t="shared" ref="C8:L8" si="0">SUM(C3:C7)</f>
        <v>8</v>
      </c>
      <c r="D8" s="71">
        <f t="shared" si="0"/>
        <v>8</v>
      </c>
      <c r="E8" s="71">
        <f t="shared" si="0"/>
        <v>8</v>
      </c>
      <c r="F8" s="71">
        <f t="shared" si="0"/>
        <v>8.5</v>
      </c>
      <c r="G8" s="71">
        <f t="shared" si="0"/>
        <v>9</v>
      </c>
      <c r="H8" s="71">
        <f t="shared" si="0"/>
        <v>9</v>
      </c>
      <c r="I8" s="71">
        <f t="shared" si="0"/>
        <v>9</v>
      </c>
      <c r="J8" s="71">
        <f t="shared" si="0"/>
        <v>9</v>
      </c>
      <c r="K8" s="71">
        <f t="shared" si="0"/>
        <v>9</v>
      </c>
      <c r="L8" s="71">
        <f t="shared" si="0"/>
        <v>9</v>
      </c>
    </row>
    <row r="9" spans="1:12" s="28" customFormat="1" x14ac:dyDescent="0.2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2" x14ac:dyDescent="0.2">
      <c r="A10" s="8" t="s">
        <v>53</v>
      </c>
    </row>
    <row r="11" spans="1:12" x14ac:dyDescent="0.2">
      <c r="A11" s="91" t="s">
        <v>132</v>
      </c>
      <c r="B11" s="31">
        <f>SUM('Sources Of Revenue'!B15)</f>
        <v>53.5</v>
      </c>
      <c r="C11" s="31">
        <f>SUM('Sources Of Revenue'!D15)</f>
        <v>-8.5</v>
      </c>
      <c r="D11" s="31">
        <f>SUM('Sources Of Revenue'!E15)</f>
        <v>-8.5</v>
      </c>
      <c r="E11" s="31">
        <f>SUM('Sources Of Revenue'!F15)</f>
        <v>-9</v>
      </c>
      <c r="F11" s="31">
        <f>SUM('Sources Of Revenue'!G15)</f>
        <v>-9</v>
      </c>
      <c r="G11" s="31">
        <f>SUM('Sources Of Revenue'!H15)</f>
        <v>-9</v>
      </c>
      <c r="H11" s="31">
        <f>SUM('Sources Of Revenue'!I15)</f>
        <v>-9</v>
      </c>
      <c r="I11" s="31">
        <f>SUM('Sources Of Revenue'!J15)</f>
        <v>-10</v>
      </c>
      <c r="J11" s="31">
        <f>SUM('Sources Of Revenue'!K15)</f>
        <v>-10</v>
      </c>
      <c r="K11" s="31">
        <f>SUM('Sources Of Revenue'!L15)</f>
        <v>-10</v>
      </c>
      <c r="L11" s="31">
        <f>SUM('Sources Of Revenue'!M15)</f>
        <v>-10</v>
      </c>
    </row>
    <row r="12" spans="1:12" x14ac:dyDescent="0.2">
      <c r="A12" s="91" t="s">
        <v>133</v>
      </c>
      <c r="B12" s="31">
        <f>SUM('Sources Of Revenue'!B28)</f>
        <v>39</v>
      </c>
      <c r="C12" s="31">
        <f>SUM('Sources Of Revenue'!D28)</f>
        <v>0</v>
      </c>
      <c r="D12" s="31">
        <f>SUM('Sources Of Revenue'!E28)</f>
        <v>0</v>
      </c>
      <c r="E12" s="31">
        <f>SUM('Sources Of Revenue'!F28)</f>
        <v>0</v>
      </c>
      <c r="F12" s="31">
        <f>SUM('Sources Of Revenue'!G28)</f>
        <v>0</v>
      </c>
      <c r="G12" s="31">
        <f>SUM('Sources Of Revenue'!H28)</f>
        <v>0</v>
      </c>
      <c r="H12" s="31">
        <f>SUM('Sources Of Revenue'!I28)</f>
        <v>0</v>
      </c>
      <c r="I12" s="31">
        <f>SUM('Sources Of Revenue'!J28)</f>
        <v>0</v>
      </c>
      <c r="J12" s="31">
        <f>SUM('Sources Of Revenue'!K28)</f>
        <v>0</v>
      </c>
      <c r="K12" s="31">
        <f>SUM('Sources Of Revenue'!L28)</f>
        <v>0</v>
      </c>
      <c r="L12" s="31">
        <f>SUM('Sources Of Revenue'!M28)</f>
        <v>0</v>
      </c>
    </row>
    <row r="13" spans="1:12" x14ac:dyDescent="0.2">
      <c r="A13" s="91" t="s">
        <v>134</v>
      </c>
      <c r="B13" s="31">
        <f>SUM('Sources Of Revenue'!B56)</f>
        <v>39.5</v>
      </c>
      <c r="C13" s="31">
        <f>SUM('Sources Of Revenue'!D56)</f>
        <v>-11</v>
      </c>
      <c r="D13" s="31">
        <f>SUM('Sources Of Revenue'!E56)</f>
        <v>-11</v>
      </c>
      <c r="E13" s="31">
        <f>SUM('Sources Of Revenue'!F56)</f>
        <v>-11.5</v>
      </c>
      <c r="F13" s="31">
        <f>SUM('Sources Of Revenue'!G56)</f>
        <v>-11.5</v>
      </c>
      <c r="G13" s="31">
        <f>SUM('Sources Of Revenue'!H56)</f>
        <v>-12</v>
      </c>
      <c r="H13" s="31">
        <f>SUM('Sources Of Revenue'!I56)</f>
        <v>-12</v>
      </c>
      <c r="I13" s="31">
        <f>SUM('Sources Of Revenue'!J56)</f>
        <v>-13</v>
      </c>
      <c r="J13" s="31">
        <f>SUM('Sources Of Revenue'!K56)</f>
        <v>-12.5</v>
      </c>
      <c r="K13" s="31">
        <f>SUM('Sources Of Revenue'!L56)</f>
        <v>-13</v>
      </c>
      <c r="L13" s="31">
        <f>SUM('Sources Of Revenue'!M56)</f>
        <v>-13</v>
      </c>
    </row>
    <row r="14" spans="1:12" x14ac:dyDescent="0.2">
      <c r="A14" s="91" t="s">
        <v>135</v>
      </c>
      <c r="B14" s="31">
        <f>SUM('Sources Of Revenue'!B69)</f>
        <v>5</v>
      </c>
      <c r="C14" s="31">
        <f>SUM('Sources Of Revenue'!D69)</f>
        <v>-1</v>
      </c>
      <c r="D14" s="31">
        <f>SUM('Sources Of Revenue'!E69)</f>
        <v>-1</v>
      </c>
      <c r="E14" s="31">
        <f>SUM('Sources Of Revenue'!F69)</f>
        <v>-1</v>
      </c>
      <c r="F14" s="31">
        <f>SUM('Sources Of Revenue'!G69)</f>
        <v>-1</v>
      </c>
      <c r="G14" s="31">
        <f>SUM('Sources Of Revenue'!H69)</f>
        <v>-1</v>
      </c>
      <c r="H14" s="31">
        <f>SUM('Sources Of Revenue'!I69)</f>
        <v>-1</v>
      </c>
      <c r="I14" s="31">
        <f>SUM('Sources Of Revenue'!J69)</f>
        <v>-1</v>
      </c>
      <c r="J14" s="31">
        <f>SUM('Sources Of Revenue'!K69)</f>
        <v>-1</v>
      </c>
      <c r="K14" s="31">
        <f>SUM('Sources Of Revenue'!L69)</f>
        <v>-1</v>
      </c>
      <c r="L14" s="31">
        <f>SUM('Sources Of Revenue'!M69)</f>
        <v>-1</v>
      </c>
    </row>
    <row r="15" spans="1:12" x14ac:dyDescent="0.2">
      <c r="A15" s="91" t="s">
        <v>136</v>
      </c>
      <c r="B15" s="31">
        <f>SUM('Sources Of Revenue'!B82)</f>
        <v>6.5</v>
      </c>
      <c r="C15" s="31">
        <f>SUM('Sources Of Revenue'!D82)</f>
        <v>4</v>
      </c>
      <c r="D15" s="31">
        <f>SUM('Sources Of Revenue'!E82)</f>
        <v>4</v>
      </c>
      <c r="E15" s="31">
        <f>SUM('Sources Of Revenue'!F82)</f>
        <v>4</v>
      </c>
      <c r="F15" s="31">
        <f>SUM('Sources Of Revenue'!G82)</f>
        <v>3.5</v>
      </c>
      <c r="G15" s="31">
        <f>SUM('Sources Of Revenue'!H82)</f>
        <v>4</v>
      </c>
      <c r="H15" s="31">
        <f>SUM('Sources Of Revenue'!I82)</f>
        <v>4</v>
      </c>
      <c r="I15" s="31">
        <f>SUM('Sources Of Revenue'!J82)</f>
        <v>4</v>
      </c>
      <c r="J15" s="31">
        <f>SUM('Sources Of Revenue'!K82)</f>
        <v>4</v>
      </c>
      <c r="K15" s="31">
        <f>SUM('Sources Of Revenue'!L82)</f>
        <v>4</v>
      </c>
      <c r="L15" s="31">
        <f>SUM('Sources Of Revenue'!M82)</f>
        <v>4</v>
      </c>
    </row>
    <row r="16" spans="1:12" x14ac:dyDescent="0.2">
      <c r="A16" s="63" t="s">
        <v>21</v>
      </c>
      <c r="B16" s="72">
        <f>SUM(B11:B15)</f>
        <v>143.5</v>
      </c>
      <c r="C16" s="72">
        <f t="shared" ref="C16:L16" si="1">SUM(C11:C15)</f>
        <v>-16.5</v>
      </c>
      <c r="D16" s="72">
        <f t="shared" si="1"/>
        <v>-16.5</v>
      </c>
      <c r="E16" s="72">
        <f t="shared" si="1"/>
        <v>-17.5</v>
      </c>
      <c r="F16" s="72">
        <f t="shared" si="1"/>
        <v>-18</v>
      </c>
      <c r="G16" s="72">
        <f t="shared" si="1"/>
        <v>-18</v>
      </c>
      <c r="H16" s="72">
        <f t="shared" si="1"/>
        <v>-18</v>
      </c>
      <c r="I16" s="72">
        <f t="shared" si="1"/>
        <v>-20</v>
      </c>
      <c r="J16" s="72">
        <f t="shared" si="1"/>
        <v>-19.5</v>
      </c>
      <c r="K16" s="72">
        <f t="shared" si="1"/>
        <v>-20</v>
      </c>
      <c r="L16" s="72">
        <f t="shared" si="1"/>
        <v>-20</v>
      </c>
    </row>
    <row r="18" spans="1:12" ht="13.5" thickBot="1" x14ac:dyDescent="0.25">
      <c r="A18" s="68" t="s">
        <v>23</v>
      </c>
      <c r="B18" s="73">
        <f>B16/B8</f>
        <v>0.75130890052356025</v>
      </c>
      <c r="C18" s="73">
        <f t="shared" ref="C18:L18" si="2">C16/C8</f>
        <v>-2.0625</v>
      </c>
      <c r="D18" s="73">
        <f t="shared" si="2"/>
        <v>-2.0625</v>
      </c>
      <c r="E18" s="73">
        <f t="shared" si="2"/>
        <v>-2.1875</v>
      </c>
      <c r="F18" s="73">
        <f t="shared" si="2"/>
        <v>-2.1176470588235294</v>
      </c>
      <c r="G18" s="73">
        <f t="shared" si="2"/>
        <v>-2</v>
      </c>
      <c r="H18" s="73">
        <f t="shared" si="2"/>
        <v>-2</v>
      </c>
      <c r="I18" s="73">
        <f t="shared" si="2"/>
        <v>-2.2222222222222223</v>
      </c>
      <c r="J18" s="73">
        <f t="shared" si="2"/>
        <v>-2.1666666666666665</v>
      </c>
      <c r="K18" s="73">
        <f t="shared" si="2"/>
        <v>-2.2222222222222223</v>
      </c>
      <c r="L18" s="73">
        <f t="shared" si="2"/>
        <v>-2.2222222222222223</v>
      </c>
    </row>
    <row r="19" spans="1:12" ht="13.5" thickTop="1" x14ac:dyDescent="0.2"/>
    <row r="23" spans="1:12" x14ac:dyDescent="0.2">
      <c r="A23" s="91" t="s">
        <v>137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11" ma:contentTypeDescription="Create a new document." ma:contentTypeScope="" ma:versionID="9fc817aef22139bcc320bde061825976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b70ff804cf417bb514735cfae320e5f2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F56F51-F434-4059-A683-7320AE9851F2}"/>
</file>

<file path=customXml/itemProps2.xml><?xml version="1.0" encoding="utf-8"?>
<ds:datastoreItem xmlns:ds="http://schemas.openxmlformats.org/officeDocument/2006/customXml" ds:itemID="{54FDF8AF-0416-45EC-A39C-8C0C4567B950}"/>
</file>

<file path=customXml/itemProps3.xml><?xml version="1.0" encoding="utf-8"?>
<ds:datastoreItem xmlns:ds="http://schemas.openxmlformats.org/officeDocument/2006/customXml" ds:itemID="{B40EEEF9-F174-4D53-9DF5-FE7BAA9D09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Sources Of Revenue</vt:lpstr>
      <vt:lpstr>Expenses</vt:lpstr>
      <vt:lpstr>Income Statement</vt:lpstr>
      <vt:lpstr>Gross Profit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Paton, Dylan R</dc:creator>
  <cp:lastModifiedBy>Melissa Feld</cp:lastModifiedBy>
  <cp:lastPrinted>2016-11-07T21:21:49Z</cp:lastPrinted>
  <dcterms:created xsi:type="dcterms:W3CDTF">2015-04-15T21:37:53Z</dcterms:created>
  <dcterms:modified xsi:type="dcterms:W3CDTF">2018-12-19T22:36:15Z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